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<sst xmlns="http://schemas.openxmlformats.org/spreadsheetml/2006/main" count="1074" uniqueCount="875">
  <si>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</si>
  <si>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</si>
  <si>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</si>
  <si>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</si>
  <si>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</si>
  <si>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</si>
  <si>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</si>
  <si>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</si>
  <si>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</si>
  <si>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</si>
  <si>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</si>
  <si>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</si>
  <si>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</si>
  <si>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</si>
  <si>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</si>
  <si>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</si>
  <si>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</si>
  <si>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</si>
  <si>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</si>
  <si>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</si>
  <si>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</si>
  <si>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</si>
  <si>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</si>
  <si>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</si>
  <si>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</si>
  <si>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</si>
  <si>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</si>
  <si>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</si>
  <si>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</si>
  <si>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</si>
  <si>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</si>
  <si>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</si>
  <si>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</si>
  <si>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</si>
  <si>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</si>
  <si>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</si>
  <si>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</si>
  <si>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</si>
  <si>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</si>
  <si>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</si>
  <si>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</si>
  <si>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</si>
  <si>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</si>
  <si>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</si>
  <si>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</si>
  <si>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</si>
  <si>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</si>
  <si>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</si>
  <si>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</si>
  <si>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</si>
  <si>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</si>
  <si>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</si>
  <si>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</si>
  <si>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</si>
  <si>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</si>
  <si>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</si>
  <si>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</si>
  <si>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</si>
  <si>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</si>
  <si>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</si>
  <si>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</si>
  <si>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</si>
  <si>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</si>
  <si>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</si>
  <si>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</si>
  <si>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</si>
  <si>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</si>
  <si>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</si>
  <si>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</si>
  <si>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</si>
  <si>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</si>
  <si>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</si>
  <si>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</si>
  <si>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</si>
  <si>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</si>
  <si>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</si>
  <si>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</si>
  <si>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</si>
  <si>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</si>
  <si>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</si>
  <si>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</si>
  <si>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</si>
  <si>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</si>
  <si>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</si>
  <si>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</si>
  <si>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</si>
  <si>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</si>
  <si>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</si>
  <si>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</si>
  <si>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</si>
  <si>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</si>
  <si>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</si>
  <si>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</si>
  <si>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</si>
  <si>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</si>
  <si>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</si>
  <si>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</si>
  <si>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</si>
  <si>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</si>
  <si>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</si>
  <si>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</si>
  <si>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</si>
  <si>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</si>
  <si>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</si>
  <si>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</si>
  <si>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</si>
  <si>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</si>
  <si>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</si>
  <si>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</si>
  <si>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</si>
  <si>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</si>
  <si>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</si>
  <si>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</si>
  <si>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</si>
  <si>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</si>
  <si>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</si>
  <si>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</si>
  <si>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</si>
  <si>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</si>
  <si>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</si>
  <si>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</si>
  <si>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</si>
  <si>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</si>
  <si>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</si>
  <si>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</si>
  <si>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</si>
  <si>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</si>
  <si>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</si>
  <si>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</si>
  <si>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</si>
  <si>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</si>
  <si>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</si>
  <si>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</si>
  <si>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</si>
  <si>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</si>
  <si>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</si>
  <si>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</si>
  <si>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</si>
  <si>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</si>
  <si>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</si>
  <si>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</si>
  <si>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</si>
  <si>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</si>
  <si>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</si>
  <si>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</si>
  <si>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</si>
  <si>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</si>
  <si>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</si>
  <si>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</si>
  <si>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</si>
  <si>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</si>
  <si>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</si>
  <si>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</si>
  <si>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</si>
  <si>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</si>
  <si>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</si>
  <si>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</si>
  <si>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</si>
  <si>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</si>
  <si>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</si>
  <si>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</si>
  <si>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</si>
  <si>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</si>
  <si>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</si>
  <si>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</si>
  <si>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</si>
  <si>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</si>
  <si>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</si>
  <si>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</si>
  <si>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</si>
  <si>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</si>
  <si>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</si>
  <si>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</si>
  <si>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</si>
  <si>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</si>
  <si>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</si>
  <si>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</si>
  <si>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</si>
  <si>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</si>
  <si>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</si>
  <si>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</si>
  <si>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</si>
  <si>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</si>
  <si>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</si>
  <si>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</si>
  <si>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</si>
  <si>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</si>
  <si>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</si>
  <si>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</si>
  <si>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</si>
  <si>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</si>
  <si>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</si>
  <si>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</si>
  <si>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</si>
  <si>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</si>
  <si>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</si>
  <si>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</si>
  <si>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</si>
  <si>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</si>
  <si>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</si>
  <si>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</si>
  <si>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</si>
  <si>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</si>
  <si>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</si>
  <si>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</si>
  <si>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</si>
  <si>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</si>
  <si>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</si>
  <si>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</si>
  <si>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</si>
  <si>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</si>
  <si>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</si>
  <si>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</si>
  <si>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</si>
  <si>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</si>
  <si>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</si>
  <si>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</si>
  <si>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</si>
  <si>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</si>
  <si>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</si>
  <si>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</si>
  <si>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</si>
  <si>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</si>
  <si>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</si>
  <si>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</si>
  <si>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</si>
  <si>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</si>
  <si>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</si>
  <si>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</si>
  <si>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</si>
  <si>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</si>
  <si>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</si>
  <si>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</si>
  <si>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</si>
  <si>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</si>
  <si>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</si>
  <si>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</si>
  <si>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</si>
  <si>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</si>
  <si>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</si>
  <si>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</si>
  <si>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</si>
  <si>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</si>
  <si>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</si>
  <si>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</si>
  <si>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</si>
  <si>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</si>
  <si>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</si>
  <si>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</si>
  <si>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</si>
  <si>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</si>
  <si>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</si>
  <si>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</si>
  <si>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</si>
  <si>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</si>
  <si>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</si>
  <si>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</si>
  <si>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</si>
  <si>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</si>
  <si>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</si>
  <si>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</si>
  <si>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</si>
  <si>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</si>
  <si>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</si>
  <si>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</si>
  <si>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</si>
  <si>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</si>
  <si>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</si>
  <si>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</si>
  <si>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</si>
  <si>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</si>
  <si>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</si>
  <si>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</si>
  <si>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</si>
  <si>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</si>
  <si>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</si>
  <si>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</si>
  <si>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</si>
  <si>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</si>
  <si>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</si>
  <si>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</si>
  <si>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</si>
  <si>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</si>
  <si>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</si>
  <si>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</si>
  <si>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</si>
  <si>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</si>
  <si>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</si>
  <si>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</si>
  <si>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</si>
  <si>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</si>
  <si>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</si>
  <si>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</si>
  <si>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</si>
  <si>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</si>
  <si>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</si>
  <si>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</si>
  <si>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</si>
  <si>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</si>
  <si>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</si>
  <si>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</si>
  <si>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</si>
  <si>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</si>
  <si>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</si>
  <si>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</si>
  <si>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</si>
  <si>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</si>
  <si>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</si>
  <si>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</si>
  <si>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</si>
  <si>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</si>
  <si>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</si>
  <si>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</si>
  <si>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</si>
  <si>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</si>
  <si>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</si>
  <si>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</si>
  <si>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</si>
  <si>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</si>
  <si>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</si>
  <si>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</si>
  <si>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</si>
  <si>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</si>
  <si>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</si>
  <si>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</si>
  <si>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</si>
  <si>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</si>
  <si>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</si>
  <si>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</si>
  <si>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</si>
  <si>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</si>
  <si>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</si>
  <si>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</si>
  <si>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</si>
  <si>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</si>
  <si>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</si>
  <si>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</si>
  <si>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</si>
  <si>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</si>
  <si>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</si>
  <si>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</si>
  <si>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</si>
  <si>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</si>
  <si>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</si>
  <si>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</si>
  <si>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</si>
  <si>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</si>
  <si>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</si>
  <si>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</si>
  <si>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</si>
  <si>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</si>
  <si>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</si>
  <si>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</si>
  <si>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</si>
  <si>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</si>
  <si>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</si>
  <si>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</si>
  <si>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</si>
  <si>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</si>
  <si>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</si>
  <si>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</si>
  <si>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</si>
  <si>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</si>
  <si>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</si>
  <si>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</si>
  <si>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</si>
  <si>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</si>
  <si>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</si>
  <si>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</si>
  <si>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</si>
  <si>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</si>
  <si>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</si>
  <si>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</si>
  <si>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</si>
  <si>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</si>
  <si>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</si>
  <si>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</si>
  <si>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</si>
  <si>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</si>
  <si>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</si>
  <si>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</si>
  <si>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</si>
  <si>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</si>
  <si>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</si>
  <si>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</si>
  <si>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</si>
  <si>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</si>
  <si>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</si>
  <si>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</si>
  <si>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</si>
  <si>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</si>
  <si>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</si>
  <si>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</si>
  <si>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</si>
  <si>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</si>
  <si>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</si>
  <si>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</si>
  <si>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</si>
  <si>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</si>
  <si>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</si>
  <si>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</si>
  <si>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</si>
  <si>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</si>
  <si>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</si>
  <si>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</si>
  <si>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</si>
  <si>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</si>
  <si>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</si>
  <si>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</si>
  <si>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</si>
  <si>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</si>
  <si>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</si>
  <si>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</si>
  <si>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</si>
  <si>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</si>
  <si>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</si>
  <si>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</si>
  <si>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</si>
  <si>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</si>
  <si>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</si>
  <si>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</si>
  <si>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</si>
  <si>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</si>
  <si>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</si>
  <si>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</si>
  <si>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</si>
  <si>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</si>
  <si>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</si>
  <si>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</si>
  <si>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</si>
  <si>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</si>
  <si>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</si>
  <si>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</si>
  <si>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</si>
  <si>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</si>
  <si>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</si>
  <si>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</si>
  <si>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</si>
  <si>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</si>
  <si>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</si>
  <si>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</si>
  <si>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</si>
  <si>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</si>
  <si>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</si>
  <si>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</si>
  <si>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</si>
  <si>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</si>
  <si>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</si>
  <si>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</si>
  <si>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</si>
  <si>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</si>
  <si>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</si>
  <si>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</si>
  <si>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</si>
  <si>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</si>
  <si>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</si>
  <si>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</si>
  <si>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</si>
  <si>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</si>
  <si>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</si>
  <si>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</si>
  <si>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</si>
  <si>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</si>
  <si>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</si>
  <si>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</si>
  <si>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</si>
  <si>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</si>
  <si>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</si>
  <si>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</si>
  <si>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</si>
  <si>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</si>
  <si>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</si>
  <si>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</si>
  <si>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</si>
  <si>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</si>
  <si>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</si>
  <si>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</si>
  <si>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</si>
  <si>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</si>
  <si>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</si>
  <si>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</si>
  <si>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</si>
  <si>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</si>
  <si>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</si>
  <si>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</si>
  <si>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</si>
  <si>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</si>
  <si>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</si>
  <si>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</si>
  <si>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</si>
  <si>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</si>
  <si>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</si>
  <si>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</si>
  <si>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</si>
  <si>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</si>
  <si>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</si>
  <si>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</si>
  <si>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</si>
  <si>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</si>
  <si>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</si>
  <si>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</si>
  <si>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</si>
  <si>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</si>
  <si>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</si>
  <si>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</si>
  <si>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</si>
  <si>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</si>
  <si>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</si>
  <si>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</si>
  <si>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</si>
  <si>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</si>
  <si>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</si>
  <si>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</si>
  <si>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</si>
  <si>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</si>
  <si>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</si>
  <si>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</si>
  <si>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</si>
  <si>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</si>
  <si>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</si>
  <si>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</si>
  <si>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</si>
  <si>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</si>
  <si>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</si>
  <si>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</si>
  <si>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</si>
  <si>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</si>
  <si>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</si>
  <si>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</si>
  <si>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</si>
  <si>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</si>
  <si>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</si>
  <si>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</si>
  <si>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</si>
  <si>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</si>
  <si>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</si>
  <si>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</si>
  <si>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</si>
  <si>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</si>
  <si>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</si>
  <si>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</si>
  <si>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</si>
  <si>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</si>
  <si>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</si>
  <si>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</si>
  <si>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</si>
  <si>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</si>
  <si>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</si>
  <si>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</si>
  <si>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</si>
  <si>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</si>
  <si>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</si>
  <si>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</si>
  <si>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</si>
  <si>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</si>
  <si>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</si>
  <si>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</si>
  <si>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</si>
  <si>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</si>
  <si>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</si>
  <si>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</si>
  <si>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</si>
  <si>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</si>
  <si>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</si>
  <si>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</si>
  <si>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</si>
  <si>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</si>
  <si>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</si>
  <si>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</si>
  <si>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</si>
  <si>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</si>
  <si>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</si>
  <si>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</si>
  <si>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</si>
  <si>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</si>
  <si>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</si>
  <si>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</si>
  <si>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</si>
  <si>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</si>
  <si>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</si>
  <si>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</si>
  <si>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</si>
  <si>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</si>
  <si>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</si>
  <si>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</si>
  <si>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</si>
  <si>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</si>
  <si>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</si>
  <si>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</si>
  <si>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</si>
  <si>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</si>
  <si>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</si>
  <si>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</si>
  <si>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</si>
  <si>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</si>
  <si>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</si>
  <si>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</si>
  <si>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</si>
  <si>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</si>
  <si>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</si>
  <si>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</si>
  <si>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</si>
  <si>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</si>
  <si>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</si>
  <si>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</si>
  <si>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</si>
  <si>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</si>
  <si>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</si>
  <si>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</si>
  <si>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</si>
  <si>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</si>
  <si>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</si>
  <si>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</si>
  <si>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</si>
  <si>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</si>
  <si>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</si>
  <si>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</si>
  <si>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</si>
  <si>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</si>
  <si>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</si>
  <si>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</si>
  <si>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</si>
  <si>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</si>
  <si>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</si>
  <si>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</si>
  <si>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</si>
  <si>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</si>
  <si>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</si>
  <si>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</si>
  <si>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</si>
  <si>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</si>
  <si>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</si>
  <si>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</si>
  <si>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</si>
  <si>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</si>
  <si>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</si>
  <si>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</si>
  <si>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</si>
  <si>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</si>
  <si>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</si>
  <si>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</si>
  <si>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</si>
  <si>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</si>
  <si>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</si>
  <si>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</si>
  <si>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</si>
  <si>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</si>
  <si>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</si>
  <si>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</si>
  <si>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</si>
  <si>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</si>
  <si>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</si>
  <si>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</si>
  <si>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</si>
  <si>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</si>
  <si>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</si>
  <si>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</si>
  <si>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</si>
  <si>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</si>
  <si>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</si>
  <si>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</si>
  <si>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</si>
  <si>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</si>
  <si>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</si>
  <si>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</si>
  <si>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</si>
  <si>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</si>
  <si>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</si>
  <si>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</si>
  <si>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</si>
  <si>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</si>
  <si>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</si>
  <si>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</si>
  <si>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</si>
  <si>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</si>
  <si>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</si>
  <si>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</si>
  <si>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</si>
  <si>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</si>
  <si>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</si>
  <si>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</si>
  <si>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</si>
  <si>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</si>
  <si>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</si>
  <si>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</si>
  <si>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</si>
  <si>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</si>
  <si>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</si>
  <si>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</si>
  <si>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</si>
  <si>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</si>
  <si>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</si>
  <si>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</si>
  <si>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</si>
  <si>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</si>
  <si>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</si>
  <si>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</si>
  <si>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</si>
  <si>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</si>
  <si>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</si>
  <si>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</si>
  <si>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</si>
  <si>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</si>
  <si>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</si>
  <si>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</si>
  <si>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</si>
  <si>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</si>
  <si>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</si>
  <si>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</si>
  <si>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</si>
  <si>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</si>
  <si>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</si>
  <si>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</si>
  <si>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</si>
  <si>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</si>
  <si>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</si>
  <si>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</si>
  <si>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</si>
  <si>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</si>
  <si>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</si>
  <si>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</si>
  <si>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</si>
  <si>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</si>
  <si>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</si>
  <si>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</si>
  <si>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</si>
  <si>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</si>
  <si>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</si>
  <si>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</si>
  <si>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</si>
  <si>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</si>
  <si>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</si>
  <si>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</si>
  <si>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</si>
  <si>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</si>
  <si>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</si>
  <si>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</si>
  <si>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</si>
  <si>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</si>
  <si>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</si>
  <si>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</si>
  <si>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</si>
  <si>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</si>
  <si>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</si>
  <si>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</si>
  <si>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</si>
  <si>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</si>
  <si>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</si>
  <si>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</si>
  <si>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</si>
  <si>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</si>
  <si>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</si>
  <si>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</si>
  <si>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</si>
  <si>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</si>
  <si>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</si>
  <si>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</si>
  <si>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</si>
  <si>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</si>
  <si>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</si>
  <si>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</si>
  <si>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</si>
  <si>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</si>
  <si>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</si>
  <si>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</si>
  <si>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</si>
  <si>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</si>
  <si>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</si>
  <si>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</si>
  <si>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</si>
  <si>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</si>
  <si>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</si>
  <si>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</si>
  <si>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</si>
  <si>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</si>
  <si>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</si>
  <si>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</si>
  <si>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</si>
  <si>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</si>
  <si>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</si>
  <si>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</si>
  <si>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</si>
  <si>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</si>
  <si>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</si>
  <si>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</si>
  <si>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</si>
  <si>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</si>
  <si>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</si>
  <si>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</si>
  <si>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</si>
  <si>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</si>
  <si>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</si>
  <si>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</si>
  <si>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</si>
  <si>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</si>
  <si>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</si>
  <si>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</si>
  <si>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</si>
  <si>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</si>
  <si>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</si>
  <si>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</si>
  <si>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</si>
  <si>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</si>
  <si>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</si>
  <si>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</si>
  <si>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</si>
  <si>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</si>
  <si>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</si>
  <si>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</si>
  <si>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</si>
  <si>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</si>
  <si>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</si>
  <si>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</si>
  <si>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</si>
  <si>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</si>
  <si>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</si>
  <si>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</si>
  <si>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</si>
  <si>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</si>
  <si>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</si>
  <si>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</si>
  <si>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</si>
  <si>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</si>
  <si>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</si>
  <si>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</si>
  <si>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</si>
  <si>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</si>
  <si>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</si>
  <si>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</si>
  <si>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</si>
  <si>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</si>
  <si>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</si>
  <si>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</si>
  <si>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</si>
  <si>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</si>
  <si>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</si>
  <si>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</si>
  <si>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</si>
  <si>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</si>
  <si>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</si>
  <si>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</si>
  <si>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</si>
  <si>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</si>
  <si>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</si>
  <si>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</si>
  <si>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</si>
  <si>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</si>
  <si>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</si>
  <si>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</si>
  <si>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</si>
  <si>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</si>
  <si>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</si>
  <si>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</si>
  <si>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</si>
  <si>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</si>
  <si>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</si>
  <si>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</si>
  <si>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</si>
  <si>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</si>
  <si>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</si>
  <si>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</si>
  <si>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</si>
  <si>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</si>
  <si>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</si>
  <si>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</si>
  <si>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</si>
  <si>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</si>
  <si>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</si>
  <si>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-други (заеми, гар. депозити, депозити СД)</t>
  </si>
  <si>
    <t>8. "Типо Принт" ЕООД</t>
  </si>
  <si>
    <t xml:space="preserve">  - други (предоставени аванси и др.)</t>
  </si>
  <si>
    <t>7. Други (дялове)</t>
  </si>
  <si>
    <t>01.01.2010 - 31.12.2010 г.</t>
  </si>
  <si>
    <t>Дата на съставяне: 16.03.2011 г.</t>
  </si>
  <si>
    <t>Дата  на съставяне: 16.03.2011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</si>
</sst>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22" fillId="0" borderId="0" xfId="29" applyFont="1" applyAlignment="1" applyProtection="1">
      <alignment vertical="center"/>
      <protection locked="0"/>
    </xf>
    <xf numFmtId="0" fontId="19" fillId="0" borderId="0" xfId="24" applyFont="1">
      <alignment/>
      <protection/>
    </xf>
    <xf numFmtId="0" fontId="19" fillId="0" borderId="0" xfId="29" applyFont="1">
      <alignment/>
      <protection/>
    </xf>
    <xf numFmtId="0" fontId="6" fillId="0" borderId="0" xfId="29" applyFont="1" applyBorder="1" applyProtection="1">
      <alignment/>
      <protection/>
    </xf>
    <xf numFmtId="1" fontId="6" fillId="0" borderId="0" xfId="29" applyNumberFormat="1" applyFont="1" applyProtection="1">
      <alignment/>
      <protection locked="0"/>
    </xf>
    <xf numFmtId="1" fontId="6" fillId="0" borderId="0" xfId="29" applyNumberFormat="1" applyFont="1" applyProtection="1">
      <alignment/>
      <protection/>
    </xf>
    <xf numFmtId="0" fontId="19" fillId="0" borderId="0" xfId="29" applyFont="1" applyAlignment="1" applyProtection="1">
      <alignment vertical="center"/>
      <protection locked="0"/>
    </xf>
    <xf numFmtId="0" fontId="19" fillId="0" borderId="0" xfId="29" applyFont="1" applyAlignment="1">
      <alignment vertical="center"/>
      <protection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2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5" fillId="0" borderId="0" xfId="29" applyNumberFormat="1" applyFont="1" applyAlignment="1" applyProtection="1">
      <alignment horizontal="center"/>
      <protection locked="0"/>
    </xf>
    <xf numFmtId="1" fontId="5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2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2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E88" sqref="E88"/>
    </sheetView>
  </sheetViews>
  <sheetFormatPr defaultColWidth="9.140625" defaultRowHeight="12.75"/>
  <cols>
    <col min="1" max="1" width="43.7109375" style="454" customWidth="1"/>
    <col min="2" max="2" width="9.8515625" style="454" customWidth="1"/>
    <col min="3" max="4" width="12.00390625" style="454" customWidth="1"/>
    <col min="5" max="5" width="70.7109375" style="454" customWidth="1"/>
    <col min="6" max="6" width="9.421875" style="458" customWidth="1"/>
    <col min="7" max="7" width="12.00390625" style="454" customWidth="1"/>
    <col min="8" max="8" width="12.00390625" style="459" customWidth="1"/>
    <col min="9" max="9" width="3.421875" style="398" customWidth="1"/>
    <col min="10" max="16384" width="9.28125" style="398" customWidth="1"/>
  </cols>
  <sheetData>
    <row r="1" spans="1:8" ht="15">
      <c r="A1" s="392" t="s">
        <v>278</v>
      </c>
      <c r="B1" s="393"/>
      <c r="C1" s="394"/>
      <c r="D1" s="394"/>
      <c r="E1" s="394"/>
      <c r="F1" s="395"/>
      <c r="G1" s="396"/>
      <c r="H1" s="397"/>
    </row>
    <row r="2" spans="1:8" ht="15">
      <c r="A2" s="399"/>
      <c r="B2" s="399"/>
      <c r="C2" s="400"/>
      <c r="D2" s="400"/>
      <c r="E2" s="400"/>
      <c r="F2" s="395"/>
      <c r="G2" s="396"/>
      <c r="H2" s="397"/>
    </row>
    <row r="3" spans="1:8" ht="15">
      <c r="A3" s="401" t="s">
        <v>0</v>
      </c>
      <c r="B3" s="392"/>
      <c r="C3" s="392"/>
      <c r="D3" s="392"/>
      <c r="E3" s="402" t="s">
        <v>857</v>
      </c>
      <c r="F3" s="403" t="s">
        <v>1</v>
      </c>
      <c r="G3" s="397"/>
      <c r="H3" s="404">
        <v>130472125</v>
      </c>
    </row>
    <row r="4" spans="1:8" ht="15">
      <c r="A4" s="401" t="s">
        <v>279</v>
      </c>
      <c r="B4" s="356"/>
      <c r="C4" s="356"/>
      <c r="D4" s="405"/>
      <c r="E4" s="406" t="s">
        <v>273</v>
      </c>
      <c r="F4" s="395" t="s">
        <v>2</v>
      </c>
      <c r="G4" s="396"/>
      <c r="H4" s="404" t="s">
        <v>23</v>
      </c>
    </row>
    <row r="5" spans="1:8" ht="15">
      <c r="A5" s="401" t="s">
        <v>3</v>
      </c>
      <c r="B5" s="392"/>
      <c r="C5" s="392"/>
      <c r="D5" s="392"/>
      <c r="E5" s="407" t="s">
        <v>872</v>
      </c>
      <c r="F5" s="395"/>
      <c r="G5" s="396"/>
      <c r="H5" s="408"/>
    </row>
    <row r="6" spans="1:8" ht="15">
      <c r="A6" s="401"/>
      <c r="B6" s="401"/>
      <c r="C6" s="409"/>
      <c r="D6" s="408"/>
      <c r="E6" s="408"/>
      <c r="F6" s="395"/>
      <c r="G6" s="396"/>
      <c r="H6" s="408" t="s">
        <v>277</v>
      </c>
    </row>
    <row r="7" spans="1:8" ht="28.5">
      <c r="A7" s="463" t="s">
        <v>280</v>
      </c>
      <c r="B7" s="410" t="s">
        <v>5</v>
      </c>
      <c r="C7" s="464" t="s">
        <v>6</v>
      </c>
      <c r="D7" s="464" t="s">
        <v>281</v>
      </c>
      <c r="E7" s="155" t="s">
        <v>282</v>
      </c>
      <c r="F7" s="410" t="s">
        <v>5</v>
      </c>
      <c r="G7" s="464" t="s">
        <v>283</v>
      </c>
      <c r="H7" s="464" t="s">
        <v>7</v>
      </c>
    </row>
    <row r="8" spans="1:8" ht="14.25">
      <c r="A8" s="410" t="s">
        <v>8</v>
      </c>
      <c r="B8" s="410" t="s">
        <v>9</v>
      </c>
      <c r="C8" s="410">
        <v>1</v>
      </c>
      <c r="D8" s="410">
        <v>2</v>
      </c>
      <c r="E8" s="155" t="s">
        <v>8</v>
      </c>
      <c r="F8" s="410" t="s">
        <v>9</v>
      </c>
      <c r="G8" s="410">
        <v>1</v>
      </c>
      <c r="H8" s="410">
        <v>2</v>
      </c>
    </row>
    <row r="9" spans="1:8" ht="15">
      <c r="A9" s="413" t="s">
        <v>284</v>
      </c>
      <c r="B9" s="411"/>
      <c r="C9" s="412"/>
      <c r="D9" s="412"/>
      <c r="E9" s="413" t="s">
        <v>285</v>
      </c>
      <c r="F9" s="461"/>
      <c r="G9" s="462"/>
      <c r="H9" s="462"/>
    </row>
    <row r="10" spans="1:8" ht="15">
      <c r="A10" s="415" t="s">
        <v>286</v>
      </c>
      <c r="B10" s="414"/>
      <c r="C10" s="412"/>
      <c r="D10" s="412"/>
      <c r="E10" s="415" t="s">
        <v>287</v>
      </c>
      <c r="F10" s="462"/>
      <c r="G10" s="462"/>
      <c r="H10" s="462"/>
    </row>
    <row r="11" spans="1:8" ht="15">
      <c r="A11" s="415" t="s">
        <v>288</v>
      </c>
      <c r="B11" s="416" t="s">
        <v>289</v>
      </c>
      <c r="C11" s="465">
        <v>10750</v>
      </c>
      <c r="D11" s="465">
        <v>10750</v>
      </c>
      <c r="E11" s="415" t="s">
        <v>290</v>
      </c>
      <c r="F11" s="417" t="s">
        <v>291</v>
      </c>
      <c r="G11" s="465">
        <v>15000</v>
      </c>
      <c r="H11" s="466">
        <v>15000</v>
      </c>
    </row>
    <row r="12" spans="1:8" ht="15">
      <c r="A12" s="415" t="s">
        <v>292</v>
      </c>
      <c r="B12" s="416" t="s">
        <v>293</v>
      </c>
      <c r="C12" s="465"/>
      <c r="D12" s="465"/>
      <c r="E12" s="415" t="s">
        <v>294</v>
      </c>
      <c r="F12" s="417" t="s">
        <v>295</v>
      </c>
      <c r="G12" s="468">
        <v>15000</v>
      </c>
      <c r="H12" s="467">
        <v>15000</v>
      </c>
    </row>
    <row r="13" spans="1:8" ht="15">
      <c r="A13" s="415" t="s">
        <v>296</v>
      </c>
      <c r="B13" s="416" t="s">
        <v>297</v>
      </c>
      <c r="C13" s="465">
        <v>10881</v>
      </c>
      <c r="D13" s="465">
        <v>11760</v>
      </c>
      <c r="E13" s="415" t="s">
        <v>298</v>
      </c>
      <c r="F13" s="417" t="s">
        <v>299</v>
      </c>
      <c r="G13" s="468"/>
      <c r="H13" s="468"/>
    </row>
    <row r="14" spans="1:8" ht="15">
      <c r="A14" s="415" t="s">
        <v>300</v>
      </c>
      <c r="B14" s="416" t="s">
        <v>301</v>
      </c>
      <c r="C14" s="465"/>
      <c r="D14" s="465"/>
      <c r="E14" s="418" t="s">
        <v>302</v>
      </c>
      <c r="F14" s="417" t="s">
        <v>303</v>
      </c>
      <c r="G14" s="469"/>
      <c r="H14" s="469"/>
    </row>
    <row r="15" spans="1:8" ht="15">
      <c r="A15" s="415" t="s">
        <v>304</v>
      </c>
      <c r="B15" s="416" t="s">
        <v>305</v>
      </c>
      <c r="C15" s="465">
        <v>201</v>
      </c>
      <c r="D15" s="465">
        <v>451</v>
      </c>
      <c r="E15" s="418" t="s">
        <v>306</v>
      </c>
      <c r="F15" s="417" t="s">
        <v>307</v>
      </c>
      <c r="G15" s="469"/>
      <c r="H15" s="469"/>
    </row>
    <row r="16" spans="1:8" ht="15">
      <c r="A16" s="415" t="s">
        <v>308</v>
      </c>
      <c r="B16" s="419" t="s">
        <v>309</v>
      </c>
      <c r="C16" s="465">
        <v>334</v>
      </c>
      <c r="D16" s="465">
        <v>427</v>
      </c>
      <c r="E16" s="418" t="s">
        <v>310</v>
      </c>
      <c r="F16" s="417" t="s">
        <v>311</v>
      </c>
      <c r="G16" s="469"/>
      <c r="H16" s="469"/>
    </row>
    <row r="17" spans="1:18" ht="25.5">
      <c r="A17" s="415" t="s">
        <v>853</v>
      </c>
      <c r="B17" s="416" t="s">
        <v>312</v>
      </c>
      <c r="C17" s="465">
        <v>2009</v>
      </c>
      <c r="D17" s="466">
        <v>1659</v>
      </c>
      <c r="E17" s="418" t="s">
        <v>313</v>
      </c>
      <c r="F17" s="420" t="s">
        <v>10</v>
      </c>
      <c r="G17" s="426">
        <f>G11+G14+G15+G16</f>
        <v>15000</v>
      </c>
      <c r="H17" s="429">
        <f>H11+H14+H15+H16</f>
        <v>15000</v>
      </c>
      <c r="I17" s="421"/>
      <c r="J17" s="421"/>
      <c r="K17" s="421"/>
      <c r="L17" s="421"/>
      <c r="M17" s="421"/>
      <c r="N17" s="421"/>
      <c r="O17" s="421"/>
      <c r="P17" s="421"/>
      <c r="Q17" s="421"/>
      <c r="R17" s="421"/>
    </row>
    <row r="18" spans="1:8" ht="15">
      <c r="A18" s="415" t="s">
        <v>314</v>
      </c>
      <c r="B18" s="416" t="s">
        <v>315</v>
      </c>
      <c r="C18" s="465">
        <v>931</v>
      </c>
      <c r="D18" s="466">
        <v>776</v>
      </c>
      <c r="E18" s="415" t="s">
        <v>316</v>
      </c>
      <c r="F18" s="470"/>
      <c r="G18" s="441"/>
      <c r="H18" s="441"/>
    </row>
    <row r="19" spans="1:15" ht="15">
      <c r="A19" s="415" t="s">
        <v>11</v>
      </c>
      <c r="B19" s="422" t="s">
        <v>317</v>
      </c>
      <c r="C19" s="426">
        <f>SUM(C11:C18)</f>
        <v>25106</v>
      </c>
      <c r="D19" s="429">
        <f>SUM(D11:D18)</f>
        <v>25823</v>
      </c>
      <c r="E19" s="415" t="s">
        <v>318</v>
      </c>
      <c r="F19" s="417" t="s">
        <v>319</v>
      </c>
      <c r="G19" s="465"/>
      <c r="H19" s="466"/>
      <c r="I19" s="421"/>
      <c r="J19" s="421"/>
      <c r="K19" s="421"/>
      <c r="L19" s="421"/>
      <c r="M19" s="421"/>
      <c r="N19" s="421"/>
      <c r="O19" s="421"/>
    </row>
    <row r="20" spans="1:8" ht="15">
      <c r="A20" s="415" t="s">
        <v>320</v>
      </c>
      <c r="B20" s="422" t="s">
        <v>321</v>
      </c>
      <c r="C20" s="465"/>
      <c r="D20" s="466"/>
      <c r="E20" s="415" t="s">
        <v>322</v>
      </c>
      <c r="F20" s="417" t="s">
        <v>12</v>
      </c>
      <c r="G20" s="475">
        <v>7479</v>
      </c>
      <c r="H20" s="471">
        <v>7479</v>
      </c>
    </row>
    <row r="21" spans="1:18" ht="15">
      <c r="A21" s="415" t="s">
        <v>323</v>
      </c>
      <c r="B21" s="423" t="s">
        <v>324</v>
      </c>
      <c r="C21" s="465"/>
      <c r="D21" s="465"/>
      <c r="E21" s="424" t="s">
        <v>325</v>
      </c>
      <c r="F21" s="417" t="s">
        <v>326</v>
      </c>
      <c r="G21" s="493">
        <f>SUM(G22:G24)</f>
        <v>3668</v>
      </c>
      <c r="H21" s="472">
        <f>SUM(H22:H24)</f>
        <v>3668</v>
      </c>
      <c r="I21" s="421"/>
      <c r="J21" s="421"/>
      <c r="K21" s="421"/>
      <c r="L21" s="421"/>
      <c r="M21" s="425"/>
      <c r="N21" s="421"/>
      <c r="O21" s="421"/>
      <c r="P21" s="421"/>
      <c r="Q21" s="421"/>
      <c r="R21" s="421"/>
    </row>
    <row r="22" spans="1:8" ht="15">
      <c r="A22" s="415" t="s">
        <v>327</v>
      </c>
      <c r="B22" s="416"/>
      <c r="C22" s="426"/>
      <c r="D22" s="426"/>
      <c r="E22" s="418" t="s">
        <v>328</v>
      </c>
      <c r="F22" s="417" t="s">
        <v>13</v>
      </c>
      <c r="G22" s="465">
        <v>3668</v>
      </c>
      <c r="H22" s="466">
        <v>3668</v>
      </c>
    </row>
    <row r="23" spans="1:13" ht="15">
      <c r="A23" s="415" t="s">
        <v>329</v>
      </c>
      <c r="B23" s="416" t="s">
        <v>330</v>
      </c>
      <c r="C23" s="465">
        <v>621</v>
      </c>
      <c r="D23" s="465">
        <v>762</v>
      </c>
      <c r="E23" s="427" t="s">
        <v>331</v>
      </c>
      <c r="F23" s="417" t="s">
        <v>14</v>
      </c>
      <c r="G23" s="465"/>
      <c r="H23" s="466"/>
      <c r="M23" s="428"/>
    </row>
    <row r="24" spans="1:8" ht="15">
      <c r="A24" s="415" t="s">
        <v>332</v>
      </c>
      <c r="B24" s="416" t="s">
        <v>333</v>
      </c>
      <c r="C24" s="465">
        <v>901</v>
      </c>
      <c r="D24" s="465">
        <v>917</v>
      </c>
      <c r="E24" s="415" t="s">
        <v>334</v>
      </c>
      <c r="F24" s="417" t="s">
        <v>15</v>
      </c>
      <c r="G24" s="465"/>
      <c r="H24" s="466"/>
    </row>
    <row r="25" spans="1:18" ht="15">
      <c r="A25" s="415" t="s">
        <v>335</v>
      </c>
      <c r="B25" s="416" t="s">
        <v>336</v>
      </c>
      <c r="C25" s="465"/>
      <c r="D25" s="465"/>
      <c r="E25" s="427" t="s">
        <v>16</v>
      </c>
      <c r="F25" s="420" t="s">
        <v>337</v>
      </c>
      <c r="G25" s="426">
        <f>G19+G20+G21</f>
        <v>11147</v>
      </c>
      <c r="H25" s="429">
        <f>H19+H20+H21</f>
        <v>11147</v>
      </c>
      <c r="I25" s="421"/>
      <c r="J25" s="421"/>
      <c r="K25" s="421"/>
      <c r="L25" s="421"/>
      <c r="M25" s="425"/>
      <c r="N25" s="421"/>
      <c r="O25" s="421"/>
      <c r="P25" s="421"/>
      <c r="Q25" s="421"/>
      <c r="R25" s="421"/>
    </row>
    <row r="26" spans="1:8" ht="15">
      <c r="A26" s="415" t="s">
        <v>17</v>
      </c>
      <c r="B26" s="416" t="s">
        <v>338</v>
      </c>
      <c r="C26" s="465">
        <v>907</v>
      </c>
      <c r="D26" s="465">
        <v>1043</v>
      </c>
      <c r="E26" s="415" t="s">
        <v>339</v>
      </c>
      <c r="F26" s="470"/>
      <c r="G26" s="441"/>
      <c r="H26" s="473"/>
    </row>
    <row r="27" spans="1:18" ht="15">
      <c r="A27" s="415" t="s">
        <v>340</v>
      </c>
      <c r="B27" s="423" t="s">
        <v>341</v>
      </c>
      <c r="C27" s="426">
        <f>SUM(C23:C26)</f>
        <v>2429</v>
      </c>
      <c r="D27" s="429">
        <f>SUM(D23:D26)</f>
        <v>2722</v>
      </c>
      <c r="E27" s="427" t="s">
        <v>342</v>
      </c>
      <c r="F27" s="417" t="s">
        <v>343</v>
      </c>
      <c r="G27" s="426">
        <f>SUM(G28:G30)</f>
        <v>4538</v>
      </c>
      <c r="H27" s="429">
        <f>SUM(H28:H30)</f>
        <v>3976</v>
      </c>
      <c r="I27" s="421"/>
      <c r="J27" s="421"/>
      <c r="K27" s="421"/>
      <c r="L27" s="421"/>
      <c r="M27" s="425"/>
      <c r="N27" s="421"/>
      <c r="O27" s="421"/>
      <c r="P27" s="421"/>
      <c r="Q27" s="421"/>
      <c r="R27" s="421"/>
    </row>
    <row r="28" spans="1:8" ht="15">
      <c r="A28" s="415"/>
      <c r="B28" s="416"/>
      <c r="C28" s="429"/>
      <c r="D28" s="429"/>
      <c r="E28" s="415" t="s">
        <v>344</v>
      </c>
      <c r="F28" s="417" t="s">
        <v>18</v>
      </c>
      <c r="G28" s="465">
        <v>5043</v>
      </c>
      <c r="H28" s="466">
        <v>4481</v>
      </c>
    </row>
    <row r="29" spans="1:13" ht="15">
      <c r="A29" s="415" t="s">
        <v>345</v>
      </c>
      <c r="B29" s="416"/>
      <c r="C29" s="429"/>
      <c r="D29" s="429"/>
      <c r="E29" s="424" t="s">
        <v>346</v>
      </c>
      <c r="F29" s="417" t="s">
        <v>19</v>
      </c>
      <c r="G29" s="469">
        <v>-505</v>
      </c>
      <c r="H29" s="474">
        <v>-505</v>
      </c>
      <c r="M29" s="428"/>
    </row>
    <row r="30" spans="1:8" ht="15">
      <c r="A30" s="415" t="s">
        <v>347</v>
      </c>
      <c r="B30" s="416" t="s">
        <v>348</v>
      </c>
      <c r="C30" s="466"/>
      <c r="D30" s="466"/>
      <c r="E30" s="415" t="s">
        <v>349</v>
      </c>
      <c r="F30" s="417" t="s">
        <v>350</v>
      </c>
      <c r="G30" s="475"/>
      <c r="H30" s="471"/>
    </row>
    <row r="31" spans="1:13" ht="15">
      <c r="A31" s="415" t="s">
        <v>351</v>
      </c>
      <c r="B31" s="416" t="s">
        <v>352</v>
      </c>
      <c r="C31" s="474"/>
      <c r="D31" s="474"/>
      <c r="E31" s="427" t="s">
        <v>353</v>
      </c>
      <c r="F31" s="417" t="s">
        <v>354</v>
      </c>
      <c r="G31" s="465">
        <v>274</v>
      </c>
      <c r="H31" s="466">
        <v>562</v>
      </c>
      <c r="M31" s="428"/>
    </row>
    <row r="32" spans="1:15" ht="15">
      <c r="A32" s="415" t="s">
        <v>355</v>
      </c>
      <c r="B32" s="423" t="s">
        <v>356</v>
      </c>
      <c r="C32" s="429">
        <f>C30+C31</f>
        <v>0</v>
      </c>
      <c r="D32" s="429">
        <f>D30+D31</f>
        <v>0</v>
      </c>
      <c r="E32" s="418" t="s">
        <v>357</v>
      </c>
      <c r="F32" s="417" t="s">
        <v>358</v>
      </c>
      <c r="G32" s="469"/>
      <c r="H32" s="469"/>
      <c r="I32" s="421"/>
      <c r="J32" s="421"/>
      <c r="K32" s="421"/>
      <c r="L32" s="421"/>
      <c r="M32" s="421"/>
      <c r="N32" s="421"/>
      <c r="O32" s="421"/>
    </row>
    <row r="33" spans="1:18" ht="15">
      <c r="A33" s="415" t="s">
        <v>359</v>
      </c>
      <c r="B33" s="419"/>
      <c r="C33" s="429"/>
      <c r="D33" s="429"/>
      <c r="E33" s="427" t="s">
        <v>20</v>
      </c>
      <c r="F33" s="420" t="s">
        <v>360</v>
      </c>
      <c r="G33" s="426">
        <f>G27+G31+G32</f>
        <v>4812</v>
      </c>
      <c r="H33" s="429">
        <f>H27+H31+H32</f>
        <v>4538</v>
      </c>
      <c r="I33" s="421"/>
      <c r="J33" s="421"/>
      <c r="K33" s="421"/>
      <c r="L33" s="421"/>
      <c r="M33" s="421"/>
      <c r="N33" s="421"/>
      <c r="O33" s="421"/>
      <c r="P33" s="421"/>
      <c r="Q33" s="421"/>
      <c r="R33" s="421"/>
    </row>
    <row r="34" spans="1:14" ht="15">
      <c r="A34" s="415" t="s">
        <v>361</v>
      </c>
      <c r="B34" s="419" t="s">
        <v>362</v>
      </c>
      <c r="C34" s="429">
        <f>SUM(C35:C38)</f>
        <v>425</v>
      </c>
      <c r="D34" s="429">
        <f>SUM(D35:D38)</f>
        <v>425</v>
      </c>
      <c r="E34" s="415"/>
      <c r="F34" s="431"/>
      <c r="G34" s="441"/>
      <c r="H34" s="441"/>
      <c r="I34" s="421"/>
      <c r="J34" s="421"/>
      <c r="K34" s="421"/>
      <c r="L34" s="421"/>
      <c r="M34" s="421"/>
      <c r="N34" s="421"/>
    </row>
    <row r="35" spans="1:8" ht="15">
      <c r="A35" s="415" t="s">
        <v>363</v>
      </c>
      <c r="B35" s="416" t="s">
        <v>364</v>
      </c>
      <c r="C35" s="466">
        <v>425</v>
      </c>
      <c r="D35" s="466">
        <v>425</v>
      </c>
      <c r="E35" s="430"/>
      <c r="F35" s="441"/>
      <c r="G35" s="441"/>
      <c r="H35" s="441"/>
    </row>
    <row r="36" spans="1:18" ht="15">
      <c r="A36" s="415" t="s">
        <v>365</v>
      </c>
      <c r="B36" s="416" t="s">
        <v>366</v>
      </c>
      <c r="C36" s="466"/>
      <c r="D36" s="466"/>
      <c r="E36" s="415" t="s">
        <v>367</v>
      </c>
      <c r="F36" s="431" t="s">
        <v>21</v>
      </c>
      <c r="G36" s="426">
        <f>G25+G17+G33</f>
        <v>30959</v>
      </c>
      <c r="H36" s="429">
        <f>H25+H17+H33</f>
        <v>30685</v>
      </c>
      <c r="I36" s="421"/>
      <c r="J36" s="421"/>
      <c r="K36" s="421"/>
      <c r="L36" s="421"/>
      <c r="M36" s="421"/>
      <c r="N36" s="421"/>
      <c r="O36" s="421"/>
      <c r="P36" s="421"/>
      <c r="Q36" s="421"/>
      <c r="R36" s="421"/>
    </row>
    <row r="37" spans="1:13" ht="15">
      <c r="A37" s="415" t="s">
        <v>368</v>
      </c>
      <c r="B37" s="416" t="s">
        <v>369</v>
      </c>
      <c r="C37" s="466"/>
      <c r="D37" s="466"/>
      <c r="E37" s="415"/>
      <c r="F37" s="436"/>
      <c r="G37" s="441"/>
      <c r="H37" s="441"/>
      <c r="M37" s="428"/>
    </row>
    <row r="38" spans="1:8" ht="15">
      <c r="A38" s="415" t="s">
        <v>370</v>
      </c>
      <c r="B38" s="416" t="s">
        <v>371</v>
      </c>
      <c r="C38" s="466"/>
      <c r="D38" s="466"/>
      <c r="E38" s="432"/>
      <c r="F38" s="441"/>
      <c r="G38" s="441"/>
      <c r="H38" s="441"/>
    </row>
    <row r="39" spans="1:15" ht="15">
      <c r="A39" s="415" t="s">
        <v>372</v>
      </c>
      <c r="B39" s="416" t="s">
        <v>373</v>
      </c>
      <c r="C39" s="429">
        <f>C40+C41+C43</f>
        <v>0</v>
      </c>
      <c r="D39" s="429">
        <f>D40+D41+D43</f>
        <v>0</v>
      </c>
      <c r="E39" s="433" t="s">
        <v>374</v>
      </c>
      <c r="F39" s="431" t="s">
        <v>22</v>
      </c>
      <c r="G39" s="475"/>
      <c r="H39" s="475"/>
      <c r="I39" s="421"/>
      <c r="J39" s="421"/>
      <c r="K39" s="421"/>
      <c r="L39" s="421"/>
      <c r="M39" s="425"/>
      <c r="N39" s="421"/>
      <c r="O39" s="421"/>
    </row>
    <row r="40" spans="1:8" ht="15">
      <c r="A40" s="415" t="s">
        <v>375</v>
      </c>
      <c r="B40" s="416" t="s">
        <v>376</v>
      </c>
      <c r="C40" s="465"/>
      <c r="D40" s="465"/>
      <c r="E40" s="418"/>
      <c r="F40" s="436"/>
      <c r="G40" s="441"/>
      <c r="H40" s="441"/>
    </row>
    <row r="41" spans="1:8" ht="15">
      <c r="A41" s="415" t="s">
        <v>377</v>
      </c>
      <c r="B41" s="416" t="s">
        <v>378</v>
      </c>
      <c r="C41" s="465"/>
      <c r="D41" s="465"/>
      <c r="E41" s="433" t="s">
        <v>379</v>
      </c>
      <c r="F41" s="441"/>
      <c r="G41" s="441"/>
      <c r="H41" s="441"/>
    </row>
    <row r="42" spans="1:8" ht="15">
      <c r="A42" s="415" t="s">
        <v>380</v>
      </c>
      <c r="B42" s="416" t="s">
        <v>381</v>
      </c>
      <c r="C42" s="468"/>
      <c r="D42" s="468"/>
      <c r="E42" s="415" t="s">
        <v>382</v>
      </c>
      <c r="F42" s="441"/>
      <c r="G42" s="441"/>
      <c r="H42" s="441"/>
    </row>
    <row r="43" spans="1:13" ht="15">
      <c r="A43" s="415" t="s">
        <v>383</v>
      </c>
      <c r="B43" s="416" t="s">
        <v>384</v>
      </c>
      <c r="C43" s="465"/>
      <c r="D43" s="465"/>
      <c r="E43" s="418" t="s">
        <v>385</v>
      </c>
      <c r="F43" s="417" t="s">
        <v>386</v>
      </c>
      <c r="G43" s="465"/>
      <c r="H43" s="465"/>
      <c r="M43" s="428"/>
    </row>
    <row r="44" spans="1:8" ht="15">
      <c r="A44" s="415" t="s">
        <v>387</v>
      </c>
      <c r="B44" s="416" t="s">
        <v>388</v>
      </c>
      <c r="C44" s="466"/>
      <c r="D44" s="466"/>
      <c r="E44" s="434" t="s">
        <v>389</v>
      </c>
      <c r="F44" s="417" t="s">
        <v>390</v>
      </c>
      <c r="G44" s="465">
        <v>2964</v>
      </c>
      <c r="H44" s="466">
        <v>2134</v>
      </c>
    </row>
    <row r="45" spans="1:15" ht="15">
      <c r="A45" s="415" t="s">
        <v>391</v>
      </c>
      <c r="B45" s="422" t="s">
        <v>392</v>
      </c>
      <c r="C45" s="429">
        <f>C34+C39+C44</f>
        <v>425</v>
      </c>
      <c r="D45" s="429">
        <f>D34+D39+D44</f>
        <v>425</v>
      </c>
      <c r="E45" s="424" t="s">
        <v>393</v>
      </c>
      <c r="F45" s="417" t="s">
        <v>394</v>
      </c>
      <c r="G45" s="465"/>
      <c r="H45" s="465"/>
      <c r="I45" s="421"/>
      <c r="J45" s="421"/>
      <c r="K45" s="421"/>
      <c r="L45" s="421"/>
      <c r="M45" s="425"/>
      <c r="N45" s="421"/>
      <c r="O45" s="421"/>
    </row>
    <row r="46" spans="1:8" ht="15">
      <c r="A46" s="415" t="s">
        <v>395</v>
      </c>
      <c r="B46" s="416"/>
      <c r="C46" s="429"/>
      <c r="D46" s="429"/>
      <c r="E46" s="415" t="s">
        <v>396</v>
      </c>
      <c r="F46" s="417" t="s">
        <v>397</v>
      </c>
      <c r="G46" s="465"/>
      <c r="H46" s="465"/>
    </row>
    <row r="47" spans="1:13" ht="15">
      <c r="A47" s="415" t="s">
        <v>398</v>
      </c>
      <c r="B47" s="416" t="s">
        <v>399</v>
      </c>
      <c r="C47" s="466">
        <v>6470</v>
      </c>
      <c r="D47" s="466">
        <v>6277</v>
      </c>
      <c r="E47" s="424" t="s">
        <v>400</v>
      </c>
      <c r="F47" s="417" t="s">
        <v>401</v>
      </c>
      <c r="G47" s="465"/>
      <c r="H47" s="466"/>
      <c r="M47" s="428"/>
    </row>
    <row r="48" spans="1:8" ht="15">
      <c r="A48" s="415" t="s">
        <v>402</v>
      </c>
      <c r="B48" s="419" t="s">
        <v>403</v>
      </c>
      <c r="C48" s="466">
        <v>145</v>
      </c>
      <c r="D48" s="466">
        <v>345</v>
      </c>
      <c r="E48" s="415" t="s">
        <v>404</v>
      </c>
      <c r="F48" s="417" t="s">
        <v>405</v>
      </c>
      <c r="G48" s="465">
        <v>5299</v>
      </c>
      <c r="H48" s="465">
        <v>5992</v>
      </c>
    </row>
    <row r="49" spans="1:18" ht="15">
      <c r="A49" s="415" t="s">
        <v>406</v>
      </c>
      <c r="B49" s="416" t="s">
        <v>407</v>
      </c>
      <c r="C49" s="466"/>
      <c r="D49" s="466"/>
      <c r="E49" s="424" t="s">
        <v>11</v>
      </c>
      <c r="F49" s="420" t="s">
        <v>408</v>
      </c>
      <c r="G49" s="426">
        <f>SUM(G43:G48)</f>
        <v>8263</v>
      </c>
      <c r="H49" s="429">
        <f>SUM(H43:H48)</f>
        <v>8126</v>
      </c>
      <c r="I49" s="421"/>
      <c r="J49" s="421"/>
      <c r="K49" s="421"/>
      <c r="L49" s="421"/>
      <c r="M49" s="421"/>
      <c r="N49" s="421"/>
      <c r="O49" s="421"/>
      <c r="P49" s="421"/>
      <c r="Q49" s="421"/>
      <c r="R49" s="421"/>
    </row>
    <row r="50" spans="1:8" ht="15">
      <c r="A50" s="415" t="s">
        <v>17</v>
      </c>
      <c r="B50" s="416" t="s">
        <v>409</v>
      </c>
      <c r="C50" s="466"/>
      <c r="D50" s="466"/>
      <c r="E50" s="415"/>
      <c r="F50" s="417"/>
      <c r="G50" s="426"/>
      <c r="H50" s="426"/>
    </row>
    <row r="51" spans="1:15" ht="15">
      <c r="A51" s="415" t="s">
        <v>410</v>
      </c>
      <c r="B51" s="422" t="s">
        <v>411</v>
      </c>
      <c r="C51" s="429">
        <f>SUM(C47:C50)</f>
        <v>6615</v>
      </c>
      <c r="D51" s="429">
        <f>SUM(D47:D50)</f>
        <v>6622</v>
      </c>
      <c r="E51" s="424" t="s">
        <v>412</v>
      </c>
      <c r="F51" s="420" t="s">
        <v>413</v>
      </c>
      <c r="G51" s="465"/>
      <c r="H51" s="465"/>
      <c r="I51" s="421"/>
      <c r="J51" s="421"/>
      <c r="K51" s="421"/>
      <c r="L51" s="421"/>
      <c r="M51" s="421"/>
      <c r="N51" s="421"/>
      <c r="O51" s="421"/>
    </row>
    <row r="52" spans="1:8" ht="15">
      <c r="A52" s="415" t="s">
        <v>23</v>
      </c>
      <c r="B52" s="422"/>
      <c r="C52" s="429"/>
      <c r="D52" s="429"/>
      <c r="E52" s="415" t="s">
        <v>414</v>
      </c>
      <c r="F52" s="420" t="s">
        <v>415</v>
      </c>
      <c r="G52" s="465"/>
      <c r="H52" s="465"/>
    </row>
    <row r="53" spans="1:8" ht="15">
      <c r="A53" s="415" t="s">
        <v>416</v>
      </c>
      <c r="B53" s="422" t="s">
        <v>417</v>
      </c>
      <c r="C53" s="466"/>
      <c r="D53" s="466"/>
      <c r="E53" s="415" t="s">
        <v>418</v>
      </c>
      <c r="F53" s="420" t="s">
        <v>419</v>
      </c>
      <c r="G53" s="465">
        <v>1524</v>
      </c>
      <c r="H53" s="465">
        <v>1496</v>
      </c>
    </row>
    <row r="54" spans="1:8" ht="15">
      <c r="A54" s="415" t="s">
        <v>420</v>
      </c>
      <c r="B54" s="422" t="s">
        <v>421</v>
      </c>
      <c r="C54" s="466"/>
      <c r="D54" s="466"/>
      <c r="E54" s="415" t="s">
        <v>422</v>
      </c>
      <c r="F54" s="420" t="s">
        <v>423</v>
      </c>
      <c r="G54" s="465"/>
      <c r="H54" s="465"/>
    </row>
    <row r="55" spans="1:18" ht="25.5">
      <c r="A55" s="476" t="s">
        <v>424</v>
      </c>
      <c r="B55" s="435" t="s">
        <v>425</v>
      </c>
      <c r="C55" s="429">
        <f>C19+C20+C21+C27+C32+C45+C51+C53+C54</f>
        <v>34575</v>
      </c>
      <c r="D55" s="429">
        <f>D19+D20+D21+D27+D32+D45+D51+D53+D54</f>
        <v>35592</v>
      </c>
      <c r="E55" s="415" t="s">
        <v>426</v>
      </c>
      <c r="F55" s="431" t="s">
        <v>427</v>
      </c>
      <c r="G55" s="426">
        <f>G49+G51+G52+G53+G54</f>
        <v>9787</v>
      </c>
      <c r="H55" s="429">
        <f>H49+H51+H52+H53+H54</f>
        <v>9622</v>
      </c>
      <c r="I55" s="421"/>
      <c r="J55" s="421"/>
      <c r="K55" s="421"/>
      <c r="L55" s="421"/>
      <c r="M55" s="425"/>
      <c r="N55" s="421"/>
      <c r="O55" s="421"/>
      <c r="P55" s="421"/>
      <c r="Q55" s="421"/>
      <c r="R55" s="421"/>
    </row>
    <row r="56" spans="1:8" ht="15">
      <c r="A56" s="437" t="s">
        <v>428</v>
      </c>
      <c r="B56" s="419"/>
      <c r="C56" s="426"/>
      <c r="D56" s="426"/>
      <c r="E56" s="415"/>
      <c r="F56" s="436"/>
      <c r="G56" s="426"/>
      <c r="H56" s="426"/>
    </row>
    <row r="57" spans="1:13" ht="15">
      <c r="A57" s="415" t="s">
        <v>429</v>
      </c>
      <c r="B57" s="416"/>
      <c r="C57" s="426"/>
      <c r="D57" s="426"/>
      <c r="E57" s="437" t="s">
        <v>430</v>
      </c>
      <c r="F57" s="436"/>
      <c r="G57" s="426"/>
      <c r="H57" s="426"/>
      <c r="M57" s="428"/>
    </row>
    <row r="58" spans="1:8" ht="15">
      <c r="A58" s="415" t="s">
        <v>431</v>
      </c>
      <c r="B58" s="416" t="s">
        <v>432</v>
      </c>
      <c r="C58" s="465">
        <v>1585</v>
      </c>
      <c r="D58" s="465">
        <v>1251</v>
      </c>
      <c r="E58" s="415" t="s">
        <v>382</v>
      </c>
      <c r="F58" s="438"/>
      <c r="G58" s="426"/>
      <c r="H58" s="426"/>
    </row>
    <row r="59" spans="1:13" ht="15">
      <c r="A59" s="415" t="s">
        <v>433</v>
      </c>
      <c r="B59" s="416" t="s">
        <v>434</v>
      </c>
      <c r="C59" s="465"/>
      <c r="D59" s="465"/>
      <c r="E59" s="424" t="s">
        <v>435</v>
      </c>
      <c r="F59" s="417" t="s">
        <v>436</v>
      </c>
      <c r="G59" s="465">
        <v>1108</v>
      </c>
      <c r="H59" s="465">
        <v>723</v>
      </c>
      <c r="M59" s="428"/>
    </row>
    <row r="60" spans="1:8" ht="15">
      <c r="A60" s="415" t="s">
        <v>437</v>
      </c>
      <c r="B60" s="416" t="s">
        <v>438</v>
      </c>
      <c r="C60" s="465">
        <v>93</v>
      </c>
      <c r="D60" s="465">
        <v>93</v>
      </c>
      <c r="E60" s="415" t="s">
        <v>439</v>
      </c>
      <c r="F60" s="417" t="s">
        <v>440</v>
      </c>
      <c r="G60" s="465"/>
      <c r="H60" s="466"/>
    </row>
    <row r="61" spans="1:18" ht="15">
      <c r="A61" s="415" t="s">
        <v>441</v>
      </c>
      <c r="B61" s="419" t="s">
        <v>442</v>
      </c>
      <c r="C61" s="465"/>
      <c r="D61" s="466"/>
      <c r="E61" s="418" t="s">
        <v>443</v>
      </c>
      <c r="F61" s="438" t="s">
        <v>444</v>
      </c>
      <c r="G61" s="426">
        <f>SUM(G62:G68)</f>
        <v>3242</v>
      </c>
      <c r="H61" s="429">
        <f>SUM(H62:H68)</f>
        <v>4773</v>
      </c>
      <c r="I61" s="421"/>
      <c r="J61" s="421"/>
      <c r="K61" s="421"/>
      <c r="L61" s="421"/>
      <c r="M61" s="425"/>
      <c r="N61" s="421"/>
      <c r="O61" s="421"/>
      <c r="P61" s="421"/>
      <c r="Q61" s="421"/>
      <c r="R61" s="421"/>
    </row>
    <row r="62" spans="1:8" ht="15">
      <c r="A62" s="415" t="s">
        <v>445</v>
      </c>
      <c r="B62" s="419" t="s">
        <v>446</v>
      </c>
      <c r="C62" s="465"/>
      <c r="D62" s="465"/>
      <c r="E62" s="418" t="s">
        <v>447</v>
      </c>
      <c r="F62" s="417" t="s">
        <v>448</v>
      </c>
      <c r="G62" s="465">
        <v>376</v>
      </c>
      <c r="H62" s="465">
        <v>691</v>
      </c>
    </row>
    <row r="63" spans="1:13" ht="15">
      <c r="A63" s="415" t="s">
        <v>449</v>
      </c>
      <c r="B63" s="416" t="s">
        <v>450</v>
      </c>
      <c r="C63" s="466"/>
      <c r="D63" s="466"/>
      <c r="E63" s="415" t="s">
        <v>451</v>
      </c>
      <c r="F63" s="417" t="s">
        <v>452</v>
      </c>
      <c r="G63" s="465"/>
      <c r="H63" s="465"/>
      <c r="M63" s="428"/>
    </row>
    <row r="64" spans="1:15" ht="15">
      <c r="A64" s="415" t="s">
        <v>11</v>
      </c>
      <c r="B64" s="422" t="s">
        <v>453</v>
      </c>
      <c r="C64" s="429">
        <f>SUM(C58:C63)</f>
        <v>1678</v>
      </c>
      <c r="D64" s="429">
        <f>SUM(D58:D63)</f>
        <v>1344</v>
      </c>
      <c r="E64" s="415" t="s">
        <v>454</v>
      </c>
      <c r="F64" s="417" t="s">
        <v>455</v>
      </c>
      <c r="G64" s="465">
        <v>2581</v>
      </c>
      <c r="H64" s="465">
        <v>3356</v>
      </c>
      <c r="I64" s="421"/>
      <c r="J64" s="421"/>
      <c r="K64" s="421"/>
      <c r="L64" s="421"/>
      <c r="M64" s="421"/>
      <c r="N64" s="421"/>
      <c r="O64" s="421"/>
    </row>
    <row r="65" spans="1:8" ht="15">
      <c r="A65" s="415"/>
      <c r="B65" s="422"/>
      <c r="C65" s="426"/>
      <c r="D65" s="426"/>
      <c r="E65" s="415" t="s">
        <v>456</v>
      </c>
      <c r="F65" s="417" t="s">
        <v>457</v>
      </c>
      <c r="G65" s="465"/>
      <c r="H65" s="466">
        <v>163</v>
      </c>
    </row>
    <row r="66" spans="1:8" ht="15">
      <c r="A66" s="415" t="s">
        <v>458</v>
      </c>
      <c r="B66" s="416"/>
      <c r="C66" s="426"/>
      <c r="D66" s="426"/>
      <c r="E66" s="415" t="s">
        <v>459</v>
      </c>
      <c r="F66" s="417" t="s">
        <v>460</v>
      </c>
      <c r="G66" s="465">
        <v>88</v>
      </c>
      <c r="H66" s="466">
        <v>69</v>
      </c>
    </row>
    <row r="67" spans="1:8" ht="15">
      <c r="A67" s="415" t="s">
        <v>461</v>
      </c>
      <c r="B67" s="416" t="s">
        <v>462</v>
      </c>
      <c r="C67" s="465">
        <v>5836</v>
      </c>
      <c r="D67" s="465">
        <v>6205</v>
      </c>
      <c r="E67" s="415" t="s">
        <v>463</v>
      </c>
      <c r="F67" s="417" t="s">
        <v>464</v>
      </c>
      <c r="G67" s="465">
        <v>20</v>
      </c>
      <c r="H67" s="466">
        <v>25</v>
      </c>
    </row>
    <row r="68" spans="1:8" ht="15">
      <c r="A68" s="415" t="s">
        <v>465</v>
      </c>
      <c r="B68" s="416" t="s">
        <v>466</v>
      </c>
      <c r="C68" s="465">
        <v>1331</v>
      </c>
      <c r="D68" s="466">
        <v>1178</v>
      </c>
      <c r="E68" s="415" t="s">
        <v>467</v>
      </c>
      <c r="F68" s="417" t="s">
        <v>468</v>
      </c>
      <c r="G68" s="465">
        <v>177</v>
      </c>
      <c r="H68" s="465">
        <v>469</v>
      </c>
    </row>
    <row r="69" spans="1:8" ht="15">
      <c r="A69" s="415" t="s">
        <v>469</v>
      </c>
      <c r="B69" s="416" t="s">
        <v>470</v>
      </c>
      <c r="C69" s="466">
        <v>888</v>
      </c>
      <c r="D69" s="466">
        <v>526</v>
      </c>
      <c r="E69" s="424" t="s">
        <v>17</v>
      </c>
      <c r="F69" s="417" t="s">
        <v>471</v>
      </c>
      <c r="G69" s="465">
        <v>1467</v>
      </c>
      <c r="H69" s="466">
        <v>2380</v>
      </c>
    </row>
    <row r="70" spans="1:8" ht="15">
      <c r="A70" s="415" t="s">
        <v>472</v>
      </c>
      <c r="B70" s="416" t="s">
        <v>473</v>
      </c>
      <c r="C70" s="465">
        <v>635</v>
      </c>
      <c r="D70" s="465">
        <v>484</v>
      </c>
      <c r="E70" s="415" t="s">
        <v>474</v>
      </c>
      <c r="F70" s="417" t="s">
        <v>475</v>
      </c>
      <c r="G70" s="465"/>
      <c r="H70" s="465"/>
    </row>
    <row r="71" spans="1:18" ht="15">
      <c r="A71" s="415" t="s">
        <v>476</v>
      </c>
      <c r="B71" s="416" t="s">
        <v>477</v>
      </c>
      <c r="C71" s="465"/>
      <c r="D71" s="465"/>
      <c r="E71" s="427" t="s">
        <v>313</v>
      </c>
      <c r="F71" s="420" t="s">
        <v>478</v>
      </c>
      <c r="G71" s="426">
        <f>G59+G60+G61+G69+G70</f>
        <v>5817</v>
      </c>
      <c r="H71" s="429">
        <f>H59+H60+H61+H69+H70</f>
        <v>7876</v>
      </c>
      <c r="I71" s="421"/>
      <c r="J71" s="421"/>
      <c r="K71" s="421"/>
      <c r="L71" s="421"/>
      <c r="M71" s="421"/>
      <c r="N71" s="421"/>
      <c r="O71" s="421"/>
      <c r="P71" s="421"/>
      <c r="Q71" s="421"/>
      <c r="R71" s="421"/>
    </row>
    <row r="72" spans="1:8" ht="15">
      <c r="A72" s="415" t="s">
        <v>479</v>
      </c>
      <c r="B72" s="416" t="s">
        <v>480</v>
      </c>
      <c r="C72" s="466">
        <v>12</v>
      </c>
      <c r="D72" s="466">
        <v>250</v>
      </c>
      <c r="E72" s="418"/>
      <c r="F72" s="417"/>
      <c r="G72" s="426"/>
      <c r="H72" s="426"/>
    </row>
    <row r="73" spans="1:8" ht="15">
      <c r="A73" s="415" t="s">
        <v>481</v>
      </c>
      <c r="B73" s="416" t="s">
        <v>482</v>
      </c>
      <c r="C73" s="466"/>
      <c r="D73" s="466"/>
      <c r="E73" s="439"/>
      <c r="F73" s="417"/>
      <c r="G73" s="426"/>
      <c r="H73" s="426"/>
    </row>
    <row r="74" spans="1:8" ht="15">
      <c r="A74" s="415" t="s">
        <v>483</v>
      </c>
      <c r="B74" s="416" t="s">
        <v>484</v>
      </c>
      <c r="C74" s="466">
        <v>9</v>
      </c>
      <c r="D74" s="466">
        <v>34</v>
      </c>
      <c r="E74" s="415" t="s">
        <v>485</v>
      </c>
      <c r="F74" s="420" t="s">
        <v>486</v>
      </c>
      <c r="G74" s="465"/>
      <c r="H74" s="465"/>
    </row>
    <row r="75" spans="1:15" ht="15">
      <c r="A75" s="415" t="s">
        <v>16</v>
      </c>
      <c r="B75" s="422" t="s">
        <v>487</v>
      </c>
      <c r="C75" s="429">
        <f>SUM(C67:C74)</f>
        <v>8711</v>
      </c>
      <c r="D75" s="429">
        <f>SUM(D67:D74)</f>
        <v>8677</v>
      </c>
      <c r="E75" s="424" t="s">
        <v>414</v>
      </c>
      <c r="F75" s="420" t="s">
        <v>488</v>
      </c>
      <c r="G75" s="465"/>
      <c r="H75" s="465"/>
      <c r="I75" s="421"/>
      <c r="J75" s="421"/>
      <c r="K75" s="421"/>
      <c r="L75" s="421"/>
      <c r="M75" s="421"/>
      <c r="N75" s="421"/>
      <c r="O75" s="421"/>
    </row>
    <row r="76" spans="1:8" ht="15">
      <c r="A76" s="415"/>
      <c r="B76" s="416"/>
      <c r="C76" s="426"/>
      <c r="D76" s="426"/>
      <c r="E76" s="415" t="s">
        <v>489</v>
      </c>
      <c r="F76" s="420" t="s">
        <v>490</v>
      </c>
      <c r="G76" s="465"/>
      <c r="H76" s="465"/>
    </row>
    <row r="77" spans="1:13" ht="15">
      <c r="A77" s="415" t="s">
        <v>491</v>
      </c>
      <c r="B77" s="416"/>
      <c r="C77" s="426"/>
      <c r="D77" s="426"/>
      <c r="E77" s="415"/>
      <c r="F77" s="440"/>
      <c r="G77" s="441"/>
      <c r="H77" s="441"/>
      <c r="M77" s="428"/>
    </row>
    <row r="78" spans="1:14" ht="15">
      <c r="A78" s="415" t="s">
        <v>492</v>
      </c>
      <c r="B78" s="416" t="s">
        <v>493</v>
      </c>
      <c r="C78" s="429">
        <f>SUM(C79:C81)</f>
        <v>11</v>
      </c>
      <c r="D78" s="429">
        <f>SUM(D79:D81)</f>
        <v>2182</v>
      </c>
      <c r="E78" s="415"/>
      <c r="F78" s="441"/>
      <c r="G78" s="441"/>
      <c r="H78" s="441"/>
      <c r="I78" s="421"/>
      <c r="J78" s="421"/>
      <c r="K78" s="421"/>
      <c r="L78" s="421"/>
      <c r="M78" s="421"/>
      <c r="N78" s="421"/>
    </row>
    <row r="79" spans="1:18" ht="15">
      <c r="A79" s="415" t="s">
        <v>494</v>
      </c>
      <c r="B79" s="416" t="s">
        <v>495</v>
      </c>
      <c r="C79" s="466"/>
      <c r="D79" s="466"/>
      <c r="E79" s="424" t="s">
        <v>496</v>
      </c>
      <c r="F79" s="431" t="s">
        <v>497</v>
      </c>
      <c r="G79" s="494">
        <f>G71+G74+G75+G76</f>
        <v>5817</v>
      </c>
      <c r="H79" s="477">
        <f>H71+H74+H75+H76</f>
        <v>7876</v>
      </c>
      <c r="I79" s="421"/>
      <c r="J79" s="421"/>
      <c r="K79" s="421"/>
      <c r="L79" s="421"/>
      <c r="M79" s="421"/>
      <c r="N79" s="421"/>
      <c r="O79" s="421"/>
      <c r="P79" s="421"/>
      <c r="Q79" s="421"/>
      <c r="R79" s="421"/>
    </row>
    <row r="80" spans="1:8" ht="15">
      <c r="A80" s="415" t="s">
        <v>498</v>
      </c>
      <c r="B80" s="416" t="s">
        <v>499</v>
      </c>
      <c r="C80" s="466"/>
      <c r="D80" s="466"/>
      <c r="E80" s="415"/>
      <c r="F80" s="442"/>
      <c r="G80" s="444"/>
      <c r="H80" s="443"/>
    </row>
    <row r="81" spans="1:8" ht="15">
      <c r="A81" s="415" t="s">
        <v>500</v>
      </c>
      <c r="B81" s="416" t="s">
        <v>501</v>
      </c>
      <c r="C81" s="466">
        <v>11</v>
      </c>
      <c r="D81" s="466">
        <v>2182</v>
      </c>
      <c r="E81" s="439"/>
      <c r="F81" s="444"/>
      <c r="G81" s="444"/>
      <c r="H81" s="443"/>
    </row>
    <row r="82" spans="1:8" ht="15">
      <c r="A82" s="415" t="s">
        <v>502</v>
      </c>
      <c r="B82" s="416" t="s">
        <v>503</v>
      </c>
      <c r="C82" s="466"/>
      <c r="D82" s="466"/>
      <c r="E82" s="432"/>
      <c r="F82" s="444"/>
      <c r="G82" s="444"/>
      <c r="H82" s="443"/>
    </row>
    <row r="83" spans="1:8" ht="15">
      <c r="A83" s="415" t="s">
        <v>387</v>
      </c>
      <c r="B83" s="416" t="s">
        <v>504</v>
      </c>
      <c r="C83" s="466"/>
      <c r="D83" s="466"/>
      <c r="E83" s="439"/>
      <c r="F83" s="444"/>
      <c r="G83" s="444"/>
      <c r="H83" s="443"/>
    </row>
    <row r="84" spans="1:14" ht="15">
      <c r="A84" s="415" t="s">
        <v>505</v>
      </c>
      <c r="B84" s="422" t="s">
        <v>506</v>
      </c>
      <c r="C84" s="429">
        <f>C83+C82+C78</f>
        <v>11</v>
      </c>
      <c r="D84" s="429">
        <f>D83+D82+D78</f>
        <v>2182</v>
      </c>
      <c r="E84" s="432"/>
      <c r="F84" s="444"/>
      <c r="G84" s="444"/>
      <c r="H84" s="443"/>
      <c r="I84" s="421"/>
      <c r="J84" s="421"/>
      <c r="K84" s="421"/>
      <c r="L84" s="421"/>
      <c r="M84" s="421"/>
      <c r="N84" s="421"/>
    </row>
    <row r="85" spans="1:13" ht="15">
      <c r="A85" s="415"/>
      <c r="B85" s="422"/>
      <c r="C85" s="426"/>
      <c r="D85" s="426"/>
      <c r="E85" s="439"/>
      <c r="F85" s="444"/>
      <c r="G85" s="444"/>
      <c r="H85" s="443"/>
      <c r="M85" s="428"/>
    </row>
    <row r="86" spans="1:8" ht="15">
      <c r="A86" s="415" t="s">
        <v>507</v>
      </c>
      <c r="B86" s="416"/>
      <c r="C86" s="426"/>
      <c r="D86" s="426"/>
      <c r="E86" s="432"/>
      <c r="F86" s="444"/>
      <c r="G86" s="444"/>
      <c r="H86" s="443"/>
    </row>
    <row r="87" spans="1:13" ht="15">
      <c r="A87" s="415" t="s">
        <v>508</v>
      </c>
      <c r="B87" s="416" t="s">
        <v>509</v>
      </c>
      <c r="C87" s="466">
        <v>1481</v>
      </c>
      <c r="D87" s="466">
        <v>254</v>
      </c>
      <c r="E87" s="439"/>
      <c r="F87" s="444"/>
      <c r="G87" s="444"/>
      <c r="H87" s="443"/>
      <c r="M87" s="428"/>
    </row>
    <row r="88" spans="1:8" ht="15">
      <c r="A88" s="415" t="s">
        <v>510</v>
      </c>
      <c r="B88" s="416" t="s">
        <v>511</v>
      </c>
      <c r="C88" s="466">
        <v>45</v>
      </c>
      <c r="D88" s="466">
        <v>51</v>
      </c>
      <c r="E88" s="432"/>
      <c r="F88" s="444"/>
      <c r="G88" s="444"/>
      <c r="H88" s="443"/>
    </row>
    <row r="89" spans="1:13" ht="15">
      <c r="A89" s="415" t="s">
        <v>512</v>
      </c>
      <c r="B89" s="416" t="s">
        <v>513</v>
      </c>
      <c r="C89" s="466">
        <v>62</v>
      </c>
      <c r="D89" s="466">
        <v>83</v>
      </c>
      <c r="E89" s="432"/>
      <c r="F89" s="444"/>
      <c r="G89" s="444"/>
      <c r="H89" s="443"/>
      <c r="M89" s="428"/>
    </row>
    <row r="90" spans="1:8" ht="15">
      <c r="A90" s="415" t="s">
        <v>514</v>
      </c>
      <c r="B90" s="416" t="s">
        <v>515</v>
      </c>
      <c r="C90" s="466"/>
      <c r="D90" s="466"/>
      <c r="E90" s="432"/>
      <c r="F90" s="444"/>
      <c r="G90" s="444"/>
      <c r="H90" s="443"/>
    </row>
    <row r="91" spans="1:14" ht="15">
      <c r="A91" s="415" t="s">
        <v>516</v>
      </c>
      <c r="B91" s="422" t="s">
        <v>517</v>
      </c>
      <c r="C91" s="429">
        <f>SUM(C87:C90)</f>
        <v>1588</v>
      </c>
      <c r="D91" s="429">
        <f>SUM(D87:D90)</f>
        <v>388</v>
      </c>
      <c r="E91" s="432"/>
      <c r="F91" s="444"/>
      <c r="G91" s="444"/>
      <c r="H91" s="443"/>
      <c r="I91" s="421"/>
      <c r="J91" s="421"/>
      <c r="K91" s="421"/>
      <c r="L91" s="421"/>
      <c r="M91" s="425"/>
      <c r="N91" s="421"/>
    </row>
    <row r="92" spans="1:8" ht="15">
      <c r="A92" s="415" t="s">
        <v>518</v>
      </c>
      <c r="B92" s="422" t="s">
        <v>519</v>
      </c>
      <c r="C92" s="466"/>
      <c r="D92" s="466"/>
      <c r="E92" s="432"/>
      <c r="F92" s="444"/>
      <c r="G92" s="444"/>
      <c r="H92" s="443"/>
    </row>
    <row r="93" spans="1:14" ht="15">
      <c r="A93" s="415" t="s">
        <v>520</v>
      </c>
      <c r="B93" s="445" t="s">
        <v>521</v>
      </c>
      <c r="C93" s="429">
        <f>C64+C75+C84+C91+C92</f>
        <v>11988</v>
      </c>
      <c r="D93" s="429">
        <f>D64+D75+D84+D91+D92</f>
        <v>12591</v>
      </c>
      <c r="E93" s="439"/>
      <c r="F93" s="444"/>
      <c r="G93" s="444"/>
      <c r="H93" s="443"/>
      <c r="I93" s="421"/>
      <c r="J93" s="421"/>
      <c r="K93" s="421"/>
      <c r="L93" s="421"/>
      <c r="M93" s="425"/>
      <c r="N93" s="421"/>
    </row>
    <row r="94" spans="1:18" ht="14.25">
      <c r="A94" s="437" t="s">
        <v>522</v>
      </c>
      <c r="B94" s="445" t="s">
        <v>523</v>
      </c>
      <c r="C94" s="477">
        <f>C93+C55</f>
        <v>46563</v>
      </c>
      <c r="D94" s="477">
        <f>D93+D55</f>
        <v>48183</v>
      </c>
      <c r="E94" s="478" t="s">
        <v>524</v>
      </c>
      <c r="F94" s="431" t="s">
        <v>525</v>
      </c>
      <c r="G94" s="494">
        <f>G36+G39+G55+G79</f>
        <v>46563</v>
      </c>
      <c r="H94" s="477">
        <f>H36+H39+H55+H79</f>
        <v>48183</v>
      </c>
      <c r="I94" s="421"/>
      <c r="J94" s="421"/>
      <c r="K94" s="421"/>
      <c r="L94" s="421"/>
      <c r="M94" s="421"/>
      <c r="N94" s="421"/>
      <c r="O94" s="421"/>
      <c r="P94" s="421"/>
      <c r="Q94" s="421"/>
      <c r="R94" s="421"/>
    </row>
    <row r="95" spans="1:13" ht="15">
      <c r="A95" s="446"/>
      <c r="B95" s="447"/>
      <c r="C95" s="446"/>
      <c r="D95" s="446"/>
      <c r="E95" s="448"/>
      <c r="F95" s="449"/>
      <c r="G95" s="495"/>
      <c r="H95" s="450"/>
      <c r="M95" s="428"/>
    </row>
    <row r="96" spans="1:13" ht="15">
      <c r="A96" s="451" t="s">
        <v>526</v>
      </c>
      <c r="B96" s="452"/>
      <c r="C96" s="401"/>
      <c r="D96" s="401"/>
      <c r="E96" s="453"/>
      <c r="F96" s="395"/>
      <c r="G96" s="396"/>
      <c r="H96" s="397"/>
      <c r="M96" s="428"/>
    </row>
    <row r="97" spans="1:13" ht="15">
      <c r="A97" s="451"/>
      <c r="B97" s="452"/>
      <c r="C97" s="401"/>
      <c r="D97" s="401"/>
      <c r="E97" s="453"/>
      <c r="F97" s="395"/>
      <c r="G97" s="396"/>
      <c r="H97" s="397"/>
      <c r="M97" s="428"/>
    </row>
    <row r="98" spans="2:13" ht="15">
      <c r="B98" s="452"/>
      <c r="F98" s="395"/>
      <c r="G98" s="396"/>
      <c r="H98" s="397"/>
      <c r="M98" s="428"/>
    </row>
    <row r="99" spans="3:8" ht="15">
      <c r="C99" s="455"/>
      <c r="D99" s="456"/>
      <c r="E99" s="455"/>
      <c r="F99" s="395"/>
      <c r="G99" s="396"/>
      <c r="H99" s="397"/>
    </row>
    <row r="100" spans="1:8" ht="15">
      <c r="A100" s="455" t="s">
        <v>873</v>
      </c>
      <c r="B100" s="457"/>
      <c r="C100" s="513" t="s">
        <v>131</v>
      </c>
      <c r="D100" s="513"/>
      <c r="E100" s="513"/>
      <c r="F100" s="513" t="s">
        <v>270</v>
      </c>
      <c r="G100" s="514"/>
      <c r="H100" s="514"/>
    </row>
    <row r="102" spans="4:8" ht="12.75">
      <c r="D102" s="515" t="s">
        <v>854</v>
      </c>
      <c r="E102" s="515"/>
      <c r="G102" s="516" t="s">
        <v>859</v>
      </c>
      <c r="H102" s="516"/>
    </row>
    <row r="104" ht="12.75">
      <c r="M104" s="428"/>
    </row>
    <row r="106" ht="12.75">
      <c r="M106" s="428"/>
    </row>
    <row r="108" ht="12.75">
      <c r="M108" s="428"/>
    </row>
    <row r="110" spans="5:13" ht="12.75">
      <c r="E110" s="460"/>
      <c r="M110" s="428"/>
    </row>
    <row r="118" ht="12.75">
      <c r="E118" s="460"/>
    </row>
    <row r="120" spans="5:13" ht="12.75">
      <c r="E120" s="460"/>
      <c r="M120" s="428"/>
    </row>
    <row r="122" spans="5:13" ht="12.75">
      <c r="E122" s="460"/>
      <c r="M122" s="428"/>
    </row>
    <row r="124" ht="12.75">
      <c r="E124" s="460"/>
    </row>
    <row r="126" spans="5:13" ht="12.75">
      <c r="E126" s="460"/>
      <c r="M126" s="428"/>
    </row>
    <row r="128" spans="5:13" ht="12.75">
      <c r="E128" s="460"/>
      <c r="M128" s="428"/>
    </row>
    <row r="130" ht="12.75">
      <c r="M130" s="428"/>
    </row>
    <row r="132" ht="12.75">
      <c r="M132" s="428"/>
    </row>
    <row r="134" ht="12.75">
      <c r="M134" s="428"/>
    </row>
    <row r="136" spans="5:13" ht="12.75">
      <c r="E136" s="460"/>
      <c r="M136" s="428"/>
    </row>
    <row r="138" spans="5:13" ht="12.75">
      <c r="E138" s="460"/>
      <c r="M138" s="428"/>
    </row>
    <row r="140" spans="5:13" ht="12.75">
      <c r="E140" s="460"/>
      <c r="M140" s="428"/>
    </row>
    <row r="142" spans="5:13" ht="12.75">
      <c r="E142" s="460"/>
      <c r="M142" s="428"/>
    </row>
    <row r="144" ht="12.75">
      <c r="E144" s="460"/>
    </row>
    <row r="146" ht="12.75">
      <c r="E146" s="460"/>
    </row>
    <row r="148" ht="12.75">
      <c r="E148" s="460"/>
    </row>
    <row r="150" spans="5:13" ht="12.75">
      <c r="E150" s="460"/>
      <c r="M150" s="428"/>
    </row>
    <row r="152" ht="12.75">
      <c r="M152" s="428"/>
    </row>
    <row r="154" ht="12.75">
      <c r="M154" s="428"/>
    </row>
    <row r="160" ht="12.75">
      <c r="E160" s="460"/>
    </row>
    <row r="162" ht="12.75">
      <c r="E162" s="460"/>
    </row>
    <row r="164" ht="12.75">
      <c r="E164" s="460"/>
    </row>
    <row r="166" ht="12.75">
      <c r="E166" s="460"/>
    </row>
    <row r="168" ht="12.75">
      <c r="E168" s="460"/>
    </row>
    <row r="176" ht="12.75">
      <c r="E176" s="460"/>
    </row>
    <row r="178" ht="12.75">
      <c r="E178" s="460"/>
    </row>
    <row r="180" ht="12.75">
      <c r="E180" s="460"/>
    </row>
    <row r="182" ht="12.75">
      <c r="E182" s="460"/>
    </row>
    <row r="186" ht="12.75">
      <c r="E186" s="46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74:H76 C11:D18 C40:D44 C23:D26 C20:D21 C53:D54 C35:D38 C58:D63 C47:D50 C67:D74 C92:D92 C87:D90 G19:H19 G22:H24 G62:H70 G51:H54 G11:H13 G31:H31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1">
      <selection activeCell="G47" sqref="G47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20" t="s">
        <v>857</v>
      </c>
      <c r="C4" s="520"/>
      <c r="D4" s="520"/>
      <c r="E4" s="58"/>
      <c r="F4" s="519" t="s">
        <v>1</v>
      </c>
      <c r="G4" s="519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20" t="s">
        <v>273</v>
      </c>
      <c r="C5" s="520"/>
      <c r="D5" s="520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21" t="str">
        <f>'справка №1-БАЛАНС'!E5</f>
        <v>01.01.2010 - 31.12.2010 г.</v>
      </c>
      <c r="C6" s="520"/>
      <c r="D6" s="520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2767</v>
      </c>
      <c r="D12" s="29">
        <v>3163</v>
      </c>
      <c r="E12" s="27" t="s">
        <v>34</v>
      </c>
      <c r="F12" s="66" t="s">
        <v>35</v>
      </c>
      <c r="G12" s="67">
        <v>6878</v>
      </c>
      <c r="H12" s="67">
        <v>7394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2783</v>
      </c>
      <c r="D13" s="29">
        <v>3819</v>
      </c>
      <c r="E13" s="27" t="s">
        <v>38</v>
      </c>
      <c r="F13" s="66" t="s">
        <v>39</v>
      </c>
      <c r="G13" s="67">
        <v>964</v>
      </c>
      <c r="H13" s="67">
        <v>1573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1567</v>
      </c>
      <c r="D14" s="29">
        <v>3148</v>
      </c>
      <c r="E14" s="30" t="s">
        <v>42</v>
      </c>
      <c r="F14" s="66" t="s">
        <v>43</v>
      </c>
      <c r="G14" s="67">
        <v>2147</v>
      </c>
      <c r="H14" s="67">
        <v>4655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979</v>
      </c>
      <c r="D15" s="29">
        <v>915</v>
      </c>
      <c r="E15" s="30" t="s">
        <v>17</v>
      </c>
      <c r="F15" s="66" t="s">
        <v>46</v>
      </c>
      <c r="G15" s="67">
        <v>432</v>
      </c>
      <c r="H15" s="67">
        <v>779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118</v>
      </c>
      <c r="D16" s="29">
        <v>128</v>
      </c>
      <c r="E16" s="31" t="s">
        <v>11</v>
      </c>
      <c r="F16" s="68" t="s">
        <v>49</v>
      </c>
      <c r="G16" s="71">
        <f>SUM(G12:G15)</f>
        <v>10421</v>
      </c>
      <c r="H16" s="71">
        <f>SUM(H12:H15)</f>
        <v>14401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1365</v>
      </c>
      <c r="D17" s="29">
        <v>2007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192</v>
      </c>
      <c r="D19" s="32">
        <v>226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9771</v>
      </c>
      <c r="D22" s="36">
        <f>SUM(D12:D18)+D19</f>
        <v>13406</v>
      </c>
      <c r="E22" s="27" t="s">
        <v>66</v>
      </c>
      <c r="F22" s="70" t="s">
        <v>67</v>
      </c>
      <c r="G22" s="67">
        <v>343</v>
      </c>
      <c r="H22" s="67">
        <v>314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0"/>
      <c r="C24" s="37"/>
      <c r="D24" s="37"/>
      <c r="E24" s="27" t="s">
        <v>71</v>
      </c>
      <c r="F24" s="70" t="s">
        <v>72</v>
      </c>
      <c r="G24" s="67">
        <v>350</v>
      </c>
      <c r="H24" s="67">
        <v>260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0" t="s">
        <v>74</v>
      </c>
      <c r="C25" s="29">
        <v>980</v>
      </c>
      <c r="D25" s="29">
        <v>859</v>
      </c>
      <c r="E25" s="27" t="s">
        <v>75</v>
      </c>
      <c r="F25" s="70" t="s">
        <v>76</v>
      </c>
      <c r="G25" s="67">
        <v>1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0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0" t="s">
        <v>82</v>
      </c>
      <c r="C27" s="29">
        <v>4</v>
      </c>
      <c r="D27" s="29">
        <v>6</v>
      </c>
      <c r="E27" s="31" t="s">
        <v>20</v>
      </c>
      <c r="F27" s="72" t="s">
        <v>83</v>
      </c>
      <c r="G27" s="64">
        <f>SUM(G22:G26)</f>
        <v>694</v>
      </c>
      <c r="H27" s="64">
        <f>SUM(H22:H26)</f>
        <v>574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0" t="s">
        <v>84</v>
      </c>
      <c r="C28" s="29">
        <v>51</v>
      </c>
      <c r="D28" s="29">
        <v>68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1" t="s">
        <v>85</v>
      </c>
      <c r="C29" s="36">
        <f>SUM(C25:C28)</f>
        <v>1035</v>
      </c>
      <c r="D29" s="36">
        <f>SUM(D25:D28)</f>
        <v>933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1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10806</v>
      </c>
      <c r="D31" s="26">
        <f>D29+D22</f>
        <v>14339</v>
      </c>
      <c r="E31" s="23" t="s">
        <v>88</v>
      </c>
      <c r="F31" s="72" t="s">
        <v>89</v>
      </c>
      <c r="G31" s="64">
        <f>G16+G18+G27</f>
        <v>11115</v>
      </c>
      <c r="H31" s="64">
        <f>H16+H18+H27</f>
        <v>14975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309</v>
      </c>
      <c r="D33" s="26">
        <f>IF((H31-D31)&gt;0,H31-D31,0)</f>
        <v>636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1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1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1" t="s">
        <v>101</v>
      </c>
      <c r="C36" s="36">
        <f>C31+C34+C35</f>
        <v>10806</v>
      </c>
      <c r="D36" s="36">
        <f>D31+D34+D35</f>
        <v>14339</v>
      </c>
      <c r="E36" s="23" t="s">
        <v>102</v>
      </c>
      <c r="F36" s="72" t="s">
        <v>103</v>
      </c>
      <c r="G36" s="74">
        <f>G35+G34+G31</f>
        <v>11115</v>
      </c>
      <c r="H36" s="74">
        <f>H35+H34+H31</f>
        <v>14975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309</v>
      </c>
      <c r="D37" s="26">
        <f>IF((H36-D36)&gt;0,H36-D36,0)</f>
        <v>636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1" t="s">
        <v>109</v>
      </c>
      <c r="C38" s="36">
        <f>C39+C40+C41</f>
        <v>35</v>
      </c>
      <c r="D38" s="36">
        <f>D39+D40+D41</f>
        <v>74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0" t="s">
        <v>111</v>
      </c>
      <c r="C39" s="29">
        <v>7</v>
      </c>
      <c r="D39" s="29">
        <v>29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2" t="s">
        <v>113</v>
      </c>
      <c r="C40" s="42">
        <v>28</v>
      </c>
      <c r="D40" s="42">
        <v>45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2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3">
        <f>+IF((G36-C36-C38)&gt;0,G36-C36-C38,0)</f>
        <v>274</v>
      </c>
      <c r="D42" s="363">
        <f>+IF((H36-D36-D38)&gt;0,H36-D36-D38,0)</f>
        <v>562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274</v>
      </c>
      <c r="D44" s="24">
        <f>IF(H42=0,IF(D42-D43&gt;0,D42-D43+H43,0),IF(H42-H43&lt;0,H43-H42+D42,0))</f>
        <v>562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11115</v>
      </c>
      <c r="D45" s="36">
        <f>D36+D38+D42</f>
        <v>14975</v>
      </c>
      <c r="E45" s="46" t="s">
        <v>129</v>
      </c>
      <c r="F45" s="43" t="s">
        <v>130</v>
      </c>
      <c r="G45" s="74">
        <f>G42+G36</f>
        <v>11115</v>
      </c>
      <c r="H45" s="74">
        <f>H42+H36</f>
        <v>14975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17" t="s">
        <v>854</v>
      </c>
      <c r="E58" s="517"/>
      <c r="F58" s="518" t="s">
        <v>859</v>
      </c>
      <c r="G58" s="518"/>
      <c r="H58" s="518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B69" sqref="B69"/>
    </sheetView>
  </sheetViews>
  <sheetFormatPr defaultColWidth="9.140625" defaultRowHeight="12.75"/>
  <cols>
    <col min="1" max="1" width="43.8515625" style="356" customWidth="1"/>
    <col min="2" max="2" width="28.710937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4" t="str">
        <f>'справка №1-БАЛАНС'!E5</f>
        <v>01.01.2010 - 31.12.2010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10322</v>
      </c>
      <c r="D11" s="355">
        <v>13158</v>
      </c>
    </row>
    <row r="12" spans="1:4" ht="12.75">
      <c r="A12" s="135" t="s">
        <v>138</v>
      </c>
      <c r="B12" s="136" t="s">
        <v>139</v>
      </c>
      <c r="C12" s="355">
        <v>-7459</v>
      </c>
      <c r="D12" s="355">
        <v>-6704</v>
      </c>
    </row>
    <row r="13" spans="1:4" ht="24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-1096</v>
      </c>
      <c r="D14" s="355">
        <v>-986</v>
      </c>
    </row>
    <row r="15" spans="1:4" ht="24">
      <c r="A15" s="135" t="s">
        <v>144</v>
      </c>
      <c r="B15" s="136" t="s">
        <v>145</v>
      </c>
      <c r="C15" s="355">
        <v>-321</v>
      </c>
      <c r="D15" s="355">
        <v>-80</v>
      </c>
    </row>
    <row r="16" spans="1:4" ht="12.75">
      <c r="A16" s="137" t="s">
        <v>146</v>
      </c>
      <c r="B16" s="136" t="s">
        <v>147</v>
      </c>
      <c r="C16" s="355">
        <v>-20</v>
      </c>
      <c r="D16" s="355"/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-4</v>
      </c>
      <c r="D19" s="355">
        <v>-4</v>
      </c>
    </row>
    <row r="20" spans="1:4" ht="12.75">
      <c r="A20" s="135" t="s">
        <v>154</v>
      </c>
      <c r="B20" s="136" t="s">
        <v>155</v>
      </c>
      <c r="C20" s="355"/>
      <c r="D20" s="355">
        <v>40</v>
      </c>
    </row>
    <row r="21" spans="1:4" ht="12.75">
      <c r="A21" s="140" t="s">
        <v>156</v>
      </c>
      <c r="B21" s="141" t="s">
        <v>157</v>
      </c>
      <c r="C21" s="133">
        <f>SUM(C11:C20)</f>
        <v>1422</v>
      </c>
      <c r="D21" s="133">
        <f>SUM(D11:D20)</f>
        <v>5424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-1118</v>
      </c>
      <c r="D23" s="355">
        <v>-3567</v>
      </c>
    </row>
    <row r="24" spans="1:4" ht="12.75">
      <c r="A24" s="135" t="s">
        <v>161</v>
      </c>
      <c r="B24" s="136" t="s">
        <v>162</v>
      </c>
      <c r="C24" s="355">
        <v>9</v>
      </c>
      <c r="D24" s="355">
        <v>13</v>
      </c>
    </row>
    <row r="25" spans="1:4" ht="12.75">
      <c r="A25" s="135" t="s">
        <v>163</v>
      </c>
      <c r="B25" s="136" t="s">
        <v>164</v>
      </c>
      <c r="C25" s="355">
        <v>-339</v>
      </c>
      <c r="D25" s="355">
        <v>-3706</v>
      </c>
    </row>
    <row r="26" spans="1:4" ht="24">
      <c r="A26" s="135" t="s">
        <v>165</v>
      </c>
      <c r="B26" s="136" t="s">
        <v>166</v>
      </c>
      <c r="C26" s="355">
        <v>300</v>
      </c>
      <c r="D26" s="355">
        <v>1504</v>
      </c>
    </row>
    <row r="27" spans="1:4" ht="12.75">
      <c r="A27" s="135" t="s">
        <v>167</v>
      </c>
      <c r="B27" s="136" t="s">
        <v>168</v>
      </c>
      <c r="C27" s="355">
        <v>16</v>
      </c>
      <c r="D27" s="355"/>
    </row>
    <row r="28" spans="1:4" ht="12.75">
      <c r="A28" s="135" t="s">
        <v>169</v>
      </c>
      <c r="B28" s="136" t="s">
        <v>170</v>
      </c>
      <c r="C28" s="355"/>
      <c r="D28" s="355">
        <v>-2171</v>
      </c>
    </row>
    <row r="29" spans="1:4" ht="12.75">
      <c r="A29" s="135" t="s">
        <v>171</v>
      </c>
      <c r="B29" s="136" t="s">
        <v>172</v>
      </c>
      <c r="C29" s="355">
        <v>2521</v>
      </c>
      <c r="D29" s="355">
        <v>4420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24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1389</v>
      </c>
      <c r="D33" s="133">
        <f>SUM(D23:D32)</f>
        <v>-3507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4872</v>
      </c>
      <c r="D37" s="355">
        <v>4737</v>
      </c>
    </row>
    <row r="38" spans="1:4" ht="12.75">
      <c r="A38" s="135" t="s">
        <v>187</v>
      </c>
      <c r="B38" s="136" t="s">
        <v>188</v>
      </c>
      <c r="C38" s="355">
        <v>-4151</v>
      </c>
      <c r="D38" s="355">
        <v>-5117</v>
      </c>
    </row>
    <row r="39" spans="1:4" ht="12.75">
      <c r="A39" s="135" t="s">
        <v>189</v>
      </c>
      <c r="B39" s="136" t="s">
        <v>190</v>
      </c>
      <c r="C39" s="355">
        <v>-1824</v>
      </c>
      <c r="D39" s="355">
        <v>-2208</v>
      </c>
    </row>
    <row r="40" spans="1:4" ht="24">
      <c r="A40" s="135" t="s">
        <v>191</v>
      </c>
      <c r="B40" s="136" t="s">
        <v>192</v>
      </c>
      <c r="C40" s="355">
        <v>-492</v>
      </c>
      <c r="D40" s="355">
        <v>-299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-16</v>
      </c>
      <c r="D42" s="355">
        <v>-24</v>
      </c>
    </row>
    <row r="43" spans="1:4" ht="12.75">
      <c r="A43" s="140" t="s">
        <v>197</v>
      </c>
      <c r="B43" s="141" t="s">
        <v>198</v>
      </c>
      <c r="C43" s="133">
        <f>SUM(C35:C42)</f>
        <v>-1611</v>
      </c>
      <c r="D43" s="133">
        <f>SUM(D35:D42)</f>
        <v>-2911</v>
      </c>
    </row>
    <row r="44" spans="1:4" ht="24">
      <c r="A44" s="144" t="s">
        <v>199</v>
      </c>
      <c r="B44" s="141" t="s">
        <v>200</v>
      </c>
      <c r="C44" s="133">
        <f>C43+C33+C21</f>
        <v>1200</v>
      </c>
      <c r="D44" s="133">
        <f>D43+D33+D21</f>
        <v>-994</v>
      </c>
    </row>
    <row r="45" spans="1:4" ht="12.75">
      <c r="A45" s="131" t="s">
        <v>201</v>
      </c>
      <c r="B45" s="142" t="s">
        <v>202</v>
      </c>
      <c r="C45" s="479">
        <v>388</v>
      </c>
      <c r="D45" s="133">
        <v>1382</v>
      </c>
    </row>
    <row r="46" spans="1:4" ht="12.75">
      <c r="A46" s="131" t="s">
        <v>203</v>
      </c>
      <c r="B46" s="142" t="s">
        <v>204</v>
      </c>
      <c r="C46" s="133">
        <f>C45+C44</f>
        <v>1588</v>
      </c>
      <c r="D46" s="133">
        <f>D45+D44</f>
        <v>388</v>
      </c>
    </row>
    <row r="47" spans="1:4" ht="12.75">
      <c r="A47" s="135" t="s">
        <v>205</v>
      </c>
      <c r="B47" s="142" t="s">
        <v>206</v>
      </c>
      <c r="C47" s="357">
        <v>1526</v>
      </c>
      <c r="D47" s="357">
        <v>305</v>
      </c>
    </row>
    <row r="48" spans="1:4" ht="12.75">
      <c r="A48" s="135" t="s">
        <v>207</v>
      </c>
      <c r="B48" s="142" t="s">
        <v>208</v>
      </c>
      <c r="C48" s="145">
        <v>62</v>
      </c>
      <c r="D48" s="145">
        <v>83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22"/>
      <c r="D58" s="522"/>
    </row>
    <row r="59" spans="1:4" ht="12.75">
      <c r="A59" s="152"/>
      <c r="B59" s="358" t="s">
        <v>854</v>
      </c>
      <c r="C59" s="523" t="s">
        <v>859</v>
      </c>
      <c r="D59" s="523"/>
    </row>
    <row r="60" spans="1:4" ht="12.75">
      <c r="A60" s="152"/>
      <c r="C60" s="522"/>
      <c r="D60" s="522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31">
      <selection activeCell="E69" sqref="E69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34" t="s">
        <v>209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20" t="s">
        <v>857</v>
      </c>
      <c r="C3" s="520"/>
      <c r="D3" s="520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20" t="s">
        <v>273</v>
      </c>
      <c r="C4" s="520"/>
      <c r="D4" s="520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21" t="str">
        <f>'справка №1-БАЛАНС'!E5</f>
        <v>01.01.2010 - 31.12.2010 г.</v>
      </c>
      <c r="C5" s="520"/>
      <c r="D5" s="520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24" t="s">
        <v>212</v>
      </c>
      <c r="B7" s="536" t="s">
        <v>213</v>
      </c>
      <c r="C7" s="52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24" t="s">
        <v>220</v>
      </c>
      <c r="L7" s="524" t="s">
        <v>221</v>
      </c>
      <c r="M7" s="531" t="s">
        <v>222</v>
      </c>
    </row>
    <row r="8" spans="1:13" s="353" customFormat="1" ht="12.75">
      <c r="A8" s="525"/>
      <c r="B8" s="537"/>
      <c r="C8" s="525"/>
      <c r="D8" s="524" t="s">
        <v>215</v>
      </c>
      <c r="E8" s="524" t="s">
        <v>216</v>
      </c>
      <c r="F8" s="528" t="s">
        <v>217</v>
      </c>
      <c r="G8" s="529"/>
      <c r="H8" s="530"/>
      <c r="I8" s="524" t="s">
        <v>218</v>
      </c>
      <c r="J8" s="524" t="s">
        <v>219</v>
      </c>
      <c r="K8" s="525"/>
      <c r="L8" s="525"/>
      <c r="M8" s="532"/>
    </row>
    <row r="9" spans="1:13" ht="24">
      <c r="A9" s="526"/>
      <c r="B9" s="538"/>
      <c r="C9" s="526"/>
      <c r="D9" s="526"/>
      <c r="E9" s="526"/>
      <c r="F9" s="2" t="s">
        <v>223</v>
      </c>
      <c r="G9" s="2" t="s">
        <v>224</v>
      </c>
      <c r="H9" s="2" t="s">
        <v>225</v>
      </c>
      <c r="I9" s="526"/>
      <c r="J9" s="526"/>
      <c r="K9" s="526"/>
      <c r="L9" s="526"/>
      <c r="M9" s="533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5043</v>
      </c>
      <c r="J12" s="9">
        <v>-505</v>
      </c>
      <c r="K12" s="10"/>
      <c r="L12" s="11">
        <f>SUM(C12:K12)</f>
        <v>30685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5043</v>
      </c>
      <c r="J16" s="12">
        <f t="shared" si="2"/>
        <v>-505</v>
      </c>
      <c r="K16" s="12">
        <f t="shared" si="2"/>
        <v>0</v>
      </c>
      <c r="L16" s="11">
        <f t="shared" si="1"/>
        <v>30685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274</v>
      </c>
      <c r="J17" s="11"/>
      <c r="K17" s="10"/>
      <c r="L17" s="11">
        <f t="shared" si="1"/>
        <v>274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5317</v>
      </c>
      <c r="J30" s="12">
        <f t="shared" si="6"/>
        <v>-505</v>
      </c>
      <c r="K30" s="12">
        <f t="shared" si="6"/>
        <v>0</v>
      </c>
      <c r="L30" s="11">
        <f t="shared" si="1"/>
        <v>30959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5317</v>
      </c>
      <c r="J33" s="12">
        <f t="shared" si="7"/>
        <v>-505</v>
      </c>
      <c r="K33" s="12">
        <f t="shared" si="7"/>
        <v>0</v>
      </c>
      <c r="L33" s="11">
        <f t="shared" si="1"/>
        <v>30959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35" t="s">
        <v>276</v>
      </c>
      <c r="E37" s="535"/>
      <c r="F37" s="535"/>
      <c r="G37" s="535"/>
      <c r="H37" s="535"/>
      <c r="I37" s="535"/>
      <c r="J37" s="111" t="s">
        <v>275</v>
      </c>
      <c r="K37" s="111"/>
      <c r="L37" s="535"/>
      <c r="M37" s="535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27" t="s">
        <v>854</v>
      </c>
      <c r="F39" s="527"/>
      <c r="G39" s="527"/>
      <c r="H39" s="114"/>
      <c r="I39" s="114"/>
      <c r="J39" s="114"/>
      <c r="K39" s="527" t="s">
        <v>859</v>
      </c>
      <c r="L39" s="527"/>
      <c r="M39" s="527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="89" zoomScaleNormal="89" workbookViewId="0" topLeftCell="A19">
      <selection activeCell="K68" sqref="K68"/>
    </sheetView>
  </sheetViews>
  <sheetFormatPr defaultColWidth="9.140625" defaultRowHeight="12.75"/>
  <cols>
    <col min="1" max="1" width="4.140625" style="366" customWidth="1"/>
    <col min="2" max="2" width="31.00390625" style="366" customWidth="1"/>
    <col min="3" max="3" width="8.7109375" style="366" customWidth="1"/>
    <col min="4" max="6" width="9.421875" style="366" customWidth="1"/>
    <col min="7" max="7" width="8.8515625" style="366" customWidth="1"/>
    <col min="8" max="8" width="10.7109375" style="366" bestFit="1" customWidth="1"/>
    <col min="9" max="9" width="11.00390625" style="366" customWidth="1"/>
    <col min="10" max="10" width="12.421875" style="366" customWidth="1"/>
    <col min="11" max="11" width="9.28125" style="366" customWidth="1"/>
    <col min="12" max="12" width="10.7109375" style="366" customWidth="1"/>
    <col min="13" max="13" width="9.7109375" style="366" customWidth="1"/>
    <col min="14" max="14" width="8.421875" style="366" customWidth="1"/>
    <col min="15" max="15" width="11.7109375" style="366" customWidth="1"/>
    <col min="16" max="16" width="11.140625" style="366" customWidth="1"/>
    <col min="17" max="17" width="13.140625" style="366" customWidth="1"/>
    <col min="18" max="18" width="11.28125" style="366" customWidth="1"/>
    <col min="19" max="16384" width="10.7109375" style="366" customWidth="1"/>
  </cols>
  <sheetData>
    <row r="1" spans="1:18" ht="12">
      <c r="A1" s="364"/>
      <c r="B1" s="365" t="s">
        <v>527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4"/>
      <c r="N1" s="364"/>
      <c r="O1" s="364"/>
      <c r="P1" s="364"/>
      <c r="Q1" s="364"/>
      <c r="R1" s="364"/>
    </row>
    <row r="2" spans="1:18" ht="16.5" customHeight="1">
      <c r="A2" s="540" t="s">
        <v>133</v>
      </c>
      <c r="B2" s="509"/>
      <c r="C2" s="367"/>
      <c r="D2" s="367"/>
      <c r="E2" s="520" t="s">
        <v>857</v>
      </c>
      <c r="F2" s="510"/>
      <c r="G2" s="510"/>
      <c r="H2" s="367"/>
      <c r="I2" s="368"/>
      <c r="J2" s="368"/>
      <c r="K2" s="368"/>
      <c r="L2" s="368"/>
      <c r="M2" s="511" t="s">
        <v>1</v>
      </c>
      <c r="N2" s="512"/>
      <c r="O2" s="512"/>
      <c r="P2" s="504">
        <v>130472125</v>
      </c>
      <c r="Q2" s="504"/>
      <c r="R2" s="60"/>
    </row>
    <row r="3" spans="1:18" ht="15" customHeight="1">
      <c r="A3" s="540" t="s">
        <v>3</v>
      </c>
      <c r="B3" s="509"/>
      <c r="C3" s="369"/>
      <c r="D3" s="369"/>
      <c r="E3" s="521" t="str">
        <f>'справка №1-БАЛАНС'!E5</f>
        <v>01.01.2010 - 31.12.2010 г.</v>
      </c>
      <c r="F3" s="520"/>
      <c r="G3" s="520"/>
      <c r="H3" s="370"/>
      <c r="I3" s="370"/>
      <c r="J3" s="370"/>
      <c r="K3" s="370"/>
      <c r="L3" s="370"/>
      <c r="M3" s="505" t="s">
        <v>2</v>
      </c>
      <c r="N3" s="505"/>
      <c r="O3" s="371"/>
      <c r="P3" s="506"/>
      <c r="Q3" s="506"/>
      <c r="R3" s="61"/>
    </row>
    <row r="4" spans="1:18" ht="12.75">
      <c r="A4" s="372" t="s">
        <v>528</v>
      </c>
      <c r="B4" s="373"/>
      <c r="C4" s="373"/>
      <c r="D4" s="370"/>
      <c r="E4" s="507"/>
      <c r="F4" s="508"/>
      <c r="G4" s="508"/>
      <c r="H4" s="370"/>
      <c r="I4" s="370"/>
      <c r="J4" s="370"/>
      <c r="K4" s="370"/>
      <c r="L4" s="370"/>
      <c r="M4" s="370"/>
      <c r="N4" s="370"/>
      <c r="O4" s="370"/>
      <c r="P4" s="370"/>
      <c r="Q4" s="162"/>
      <c r="R4" s="162" t="s">
        <v>529</v>
      </c>
    </row>
    <row r="5" spans="1:18" s="374" customFormat="1" ht="30.75" customHeight="1">
      <c r="A5" s="541" t="s">
        <v>212</v>
      </c>
      <c r="B5" s="542"/>
      <c r="C5" s="545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47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47" t="s">
        <v>534</v>
      </c>
      <c r="R5" s="547" t="s">
        <v>535</v>
      </c>
    </row>
    <row r="6" spans="1:18" s="374" customFormat="1" ht="48">
      <c r="A6" s="543"/>
      <c r="B6" s="544"/>
      <c r="C6" s="546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48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48"/>
      <c r="R6" s="548"/>
    </row>
    <row r="7" spans="1:18" s="374" customFormat="1" ht="12">
      <c r="A7" s="375" t="s">
        <v>545</v>
      </c>
      <c r="B7" s="375"/>
      <c r="C7" s="376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7" t="s">
        <v>546</v>
      </c>
      <c r="B8" s="377" t="s">
        <v>856</v>
      </c>
      <c r="C8" s="378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9" t="s">
        <v>547</v>
      </c>
      <c r="B9" s="379" t="s">
        <v>548</v>
      </c>
      <c r="C9" s="167" t="s">
        <v>549</v>
      </c>
      <c r="D9" s="480">
        <v>10750</v>
      </c>
      <c r="E9" s="480"/>
      <c r="F9" s="480"/>
      <c r="G9" s="482">
        <f>D9+E9-F9</f>
        <v>10750</v>
      </c>
      <c r="H9" s="480"/>
      <c r="I9" s="480"/>
      <c r="J9" s="482">
        <f>G9+H9-I9</f>
        <v>10750</v>
      </c>
      <c r="K9" s="480"/>
      <c r="L9" s="480"/>
      <c r="M9" s="480"/>
      <c r="N9" s="482">
        <f>K9+L9-M9</f>
        <v>0</v>
      </c>
      <c r="O9" s="480"/>
      <c r="P9" s="480"/>
      <c r="Q9" s="482">
        <f aca="true" t="shared" si="0" ref="Q9:Q25">N9+O9-P9</f>
        <v>0</v>
      </c>
      <c r="R9" s="482">
        <f aca="true" t="shared" si="1" ref="R9:R25">J9-Q9</f>
        <v>10750</v>
      </c>
      <c r="S9" s="380"/>
      <c r="T9" s="380"/>
      <c r="U9" s="380"/>
      <c r="V9" s="380"/>
      <c r="W9" s="380"/>
      <c r="X9" s="380"/>
      <c r="Y9" s="380"/>
      <c r="Z9" s="380"/>
      <c r="AA9" s="380"/>
      <c r="AB9" s="380"/>
    </row>
    <row r="10" spans="1:28" ht="12">
      <c r="A10" s="379" t="s">
        <v>550</v>
      </c>
      <c r="B10" s="379" t="s">
        <v>551</v>
      </c>
      <c r="C10" s="167" t="s">
        <v>552</v>
      </c>
      <c r="D10" s="480"/>
      <c r="E10" s="480"/>
      <c r="F10" s="480"/>
      <c r="G10" s="482">
        <f aca="true" t="shared" si="2" ref="G10:G39">D10+E10-F10</f>
        <v>0</v>
      </c>
      <c r="H10" s="480"/>
      <c r="I10" s="480"/>
      <c r="J10" s="482">
        <f aca="true" t="shared" si="3" ref="J10:J39">G10+H10-I10</f>
        <v>0</v>
      </c>
      <c r="K10" s="480"/>
      <c r="L10" s="480"/>
      <c r="M10" s="480"/>
      <c r="N10" s="482">
        <f aca="true" t="shared" si="4" ref="N10:N39">K10+L10-M10</f>
        <v>0</v>
      </c>
      <c r="O10" s="480"/>
      <c r="P10" s="480"/>
      <c r="Q10" s="482">
        <f t="shared" si="0"/>
        <v>0</v>
      </c>
      <c r="R10" s="482">
        <f t="shared" si="1"/>
        <v>0</v>
      </c>
      <c r="S10" s="380"/>
      <c r="T10" s="380"/>
      <c r="U10" s="380"/>
      <c r="V10" s="380"/>
      <c r="W10" s="380"/>
      <c r="X10" s="380"/>
      <c r="Y10" s="380"/>
      <c r="Z10" s="380"/>
      <c r="AA10" s="380"/>
      <c r="AB10" s="380"/>
    </row>
    <row r="11" spans="1:28" ht="12">
      <c r="A11" s="379" t="s">
        <v>553</v>
      </c>
      <c r="B11" s="379" t="s">
        <v>554</v>
      </c>
      <c r="C11" s="167" t="s">
        <v>555</v>
      </c>
      <c r="D11" s="480">
        <v>20462</v>
      </c>
      <c r="E11" s="480">
        <v>348</v>
      </c>
      <c r="F11" s="480">
        <v>962</v>
      </c>
      <c r="G11" s="482">
        <f t="shared" si="2"/>
        <v>19848</v>
      </c>
      <c r="H11" s="480"/>
      <c r="I11" s="480"/>
      <c r="J11" s="482">
        <f t="shared" si="3"/>
        <v>19848</v>
      </c>
      <c r="K11" s="480">
        <v>8702</v>
      </c>
      <c r="L11" s="480">
        <v>838</v>
      </c>
      <c r="M11" s="480">
        <v>573</v>
      </c>
      <c r="N11" s="482">
        <f t="shared" si="4"/>
        <v>8967</v>
      </c>
      <c r="O11" s="480"/>
      <c r="P11" s="480"/>
      <c r="Q11" s="482">
        <f t="shared" si="0"/>
        <v>8967</v>
      </c>
      <c r="R11" s="482">
        <f t="shared" si="1"/>
        <v>10881</v>
      </c>
      <c r="S11" s="380"/>
      <c r="T11" s="380"/>
      <c r="U11" s="380"/>
      <c r="V11" s="380"/>
      <c r="W11" s="380"/>
      <c r="X11" s="380"/>
      <c r="Y11" s="380"/>
      <c r="Z11" s="380"/>
      <c r="AA11" s="380"/>
      <c r="AB11" s="380"/>
    </row>
    <row r="12" spans="1:28" ht="12">
      <c r="A12" s="379" t="s">
        <v>556</v>
      </c>
      <c r="B12" s="379" t="s">
        <v>557</v>
      </c>
      <c r="C12" s="167" t="s">
        <v>558</v>
      </c>
      <c r="D12" s="480"/>
      <c r="E12" s="480"/>
      <c r="F12" s="480"/>
      <c r="G12" s="482">
        <f t="shared" si="2"/>
        <v>0</v>
      </c>
      <c r="H12" s="480"/>
      <c r="I12" s="480"/>
      <c r="J12" s="482">
        <f t="shared" si="3"/>
        <v>0</v>
      </c>
      <c r="K12" s="480"/>
      <c r="L12" s="480"/>
      <c r="M12" s="480"/>
      <c r="N12" s="482">
        <f t="shared" si="4"/>
        <v>0</v>
      </c>
      <c r="O12" s="480"/>
      <c r="P12" s="480"/>
      <c r="Q12" s="482">
        <f t="shared" si="0"/>
        <v>0</v>
      </c>
      <c r="R12" s="482">
        <f t="shared" si="1"/>
        <v>0</v>
      </c>
      <c r="S12" s="380"/>
      <c r="T12" s="380"/>
      <c r="U12" s="380"/>
      <c r="V12" s="380"/>
      <c r="W12" s="380"/>
      <c r="X12" s="380"/>
      <c r="Y12" s="380"/>
      <c r="Z12" s="380"/>
      <c r="AA12" s="380"/>
      <c r="AB12" s="380"/>
    </row>
    <row r="13" spans="1:28" ht="12">
      <c r="A13" s="379" t="s">
        <v>559</v>
      </c>
      <c r="B13" s="379" t="s">
        <v>560</v>
      </c>
      <c r="C13" s="167" t="s">
        <v>561</v>
      </c>
      <c r="D13" s="480">
        <v>1231</v>
      </c>
      <c r="E13" s="480">
        <v>2</v>
      </c>
      <c r="F13" s="480">
        <v>300</v>
      </c>
      <c r="G13" s="482">
        <f t="shared" si="2"/>
        <v>933</v>
      </c>
      <c r="H13" s="480"/>
      <c r="I13" s="480"/>
      <c r="J13" s="482">
        <f t="shared" si="3"/>
        <v>933</v>
      </c>
      <c r="K13" s="480">
        <v>780</v>
      </c>
      <c r="L13" s="480">
        <v>186</v>
      </c>
      <c r="M13" s="480">
        <v>234</v>
      </c>
      <c r="N13" s="482">
        <f t="shared" si="4"/>
        <v>732</v>
      </c>
      <c r="O13" s="480"/>
      <c r="P13" s="480"/>
      <c r="Q13" s="482">
        <f t="shared" si="0"/>
        <v>732</v>
      </c>
      <c r="R13" s="482">
        <f t="shared" si="1"/>
        <v>201</v>
      </c>
      <c r="S13" s="380"/>
      <c r="T13" s="380"/>
      <c r="U13" s="380"/>
      <c r="V13" s="380"/>
      <c r="W13" s="380"/>
      <c r="X13" s="380"/>
      <c r="Y13" s="380"/>
      <c r="Z13" s="380"/>
      <c r="AA13" s="380"/>
      <c r="AB13" s="380"/>
    </row>
    <row r="14" spans="1:28" ht="12">
      <c r="A14" s="379" t="s">
        <v>562</v>
      </c>
      <c r="B14" s="379" t="s">
        <v>563</v>
      </c>
      <c r="C14" s="167" t="s">
        <v>564</v>
      </c>
      <c r="D14" s="480">
        <v>818</v>
      </c>
      <c r="E14" s="480">
        <v>32</v>
      </c>
      <c r="F14" s="480">
        <v>48</v>
      </c>
      <c r="G14" s="482">
        <f t="shared" si="2"/>
        <v>802</v>
      </c>
      <c r="H14" s="480"/>
      <c r="I14" s="480"/>
      <c r="J14" s="482">
        <f t="shared" si="3"/>
        <v>802</v>
      </c>
      <c r="K14" s="480">
        <v>391</v>
      </c>
      <c r="L14" s="480">
        <v>105</v>
      </c>
      <c r="M14" s="480">
        <v>28</v>
      </c>
      <c r="N14" s="482">
        <f t="shared" si="4"/>
        <v>468</v>
      </c>
      <c r="O14" s="480"/>
      <c r="P14" s="480"/>
      <c r="Q14" s="482">
        <f t="shared" si="0"/>
        <v>468</v>
      </c>
      <c r="R14" s="482">
        <f t="shared" si="1"/>
        <v>334</v>
      </c>
      <c r="S14" s="380"/>
      <c r="T14" s="380"/>
      <c r="U14" s="380"/>
      <c r="V14" s="380"/>
      <c r="W14" s="380"/>
      <c r="X14" s="380"/>
      <c r="Y14" s="380"/>
      <c r="Z14" s="380"/>
      <c r="AA14" s="380"/>
      <c r="AB14" s="380"/>
    </row>
    <row r="15" spans="1:28" ht="24">
      <c r="A15" s="379" t="s">
        <v>565</v>
      </c>
      <c r="B15" s="170" t="s">
        <v>566</v>
      </c>
      <c r="C15" s="169" t="s">
        <v>567</v>
      </c>
      <c r="D15" s="481">
        <v>1659</v>
      </c>
      <c r="E15" s="481">
        <v>540</v>
      </c>
      <c r="F15" s="481">
        <v>190</v>
      </c>
      <c r="G15" s="482">
        <f t="shared" si="2"/>
        <v>2009</v>
      </c>
      <c r="H15" s="481"/>
      <c r="I15" s="481"/>
      <c r="J15" s="482">
        <f t="shared" si="3"/>
        <v>2009</v>
      </c>
      <c r="K15" s="481"/>
      <c r="L15" s="481"/>
      <c r="M15" s="481"/>
      <c r="N15" s="482">
        <f t="shared" si="4"/>
        <v>0</v>
      </c>
      <c r="O15" s="481"/>
      <c r="P15" s="481"/>
      <c r="Q15" s="482">
        <f t="shared" si="0"/>
        <v>0</v>
      </c>
      <c r="R15" s="482">
        <f t="shared" si="1"/>
        <v>2009</v>
      </c>
      <c r="S15" s="380"/>
      <c r="T15" s="380"/>
      <c r="U15" s="380"/>
      <c r="V15" s="380"/>
      <c r="W15" s="380"/>
      <c r="X15" s="380"/>
      <c r="Y15" s="380"/>
      <c r="Z15" s="380"/>
      <c r="AA15" s="380"/>
      <c r="AB15" s="380"/>
    </row>
    <row r="16" spans="1:28" ht="12">
      <c r="A16" s="379" t="s">
        <v>568</v>
      </c>
      <c r="B16" s="170" t="s">
        <v>569</v>
      </c>
      <c r="C16" s="167" t="s">
        <v>570</v>
      </c>
      <c r="D16" s="480">
        <v>1526</v>
      </c>
      <c r="E16" s="480">
        <v>253</v>
      </c>
      <c r="F16" s="480">
        <v>62</v>
      </c>
      <c r="G16" s="482">
        <f t="shared" si="2"/>
        <v>1717</v>
      </c>
      <c r="H16" s="480"/>
      <c r="I16" s="480"/>
      <c r="J16" s="482">
        <f t="shared" si="3"/>
        <v>1717</v>
      </c>
      <c r="K16" s="480">
        <v>750</v>
      </c>
      <c r="L16" s="480">
        <v>56</v>
      </c>
      <c r="M16" s="480">
        <v>20</v>
      </c>
      <c r="N16" s="482">
        <f t="shared" si="4"/>
        <v>786</v>
      </c>
      <c r="O16" s="480"/>
      <c r="P16" s="480"/>
      <c r="Q16" s="482">
        <f t="shared" si="0"/>
        <v>786</v>
      </c>
      <c r="R16" s="482">
        <f t="shared" si="1"/>
        <v>931</v>
      </c>
      <c r="S16" s="380"/>
      <c r="T16" s="380"/>
      <c r="U16" s="380"/>
      <c r="V16" s="380"/>
      <c r="W16" s="380"/>
      <c r="X16" s="380"/>
      <c r="Y16" s="380"/>
      <c r="Z16" s="380"/>
      <c r="AA16" s="380"/>
      <c r="AB16" s="380"/>
    </row>
    <row r="17" spans="1:28" ht="12">
      <c r="A17" s="379"/>
      <c r="B17" s="381" t="s">
        <v>571</v>
      </c>
      <c r="C17" s="171" t="s">
        <v>572</v>
      </c>
      <c r="D17" s="483">
        <f>SUM(D9:D16)</f>
        <v>36446</v>
      </c>
      <c r="E17" s="483">
        <f>SUM(E9:E16)</f>
        <v>1175</v>
      </c>
      <c r="F17" s="483">
        <f>SUM(F9:F16)</f>
        <v>1562</v>
      </c>
      <c r="G17" s="482">
        <f t="shared" si="2"/>
        <v>36059</v>
      </c>
      <c r="H17" s="483">
        <f>SUM(H9:H16)</f>
        <v>0</v>
      </c>
      <c r="I17" s="483">
        <f>SUM(I9:I16)</f>
        <v>0</v>
      </c>
      <c r="J17" s="482">
        <f t="shared" si="3"/>
        <v>36059</v>
      </c>
      <c r="K17" s="483">
        <f>SUM(K9:K16)</f>
        <v>10623</v>
      </c>
      <c r="L17" s="483">
        <f>SUM(L9:L16)</f>
        <v>1185</v>
      </c>
      <c r="M17" s="483">
        <f>SUM(M9:M16)</f>
        <v>855</v>
      </c>
      <c r="N17" s="482">
        <f t="shared" si="4"/>
        <v>10953</v>
      </c>
      <c r="O17" s="483">
        <f>SUM(O9:O16)</f>
        <v>0</v>
      </c>
      <c r="P17" s="483">
        <f>SUM(P9:P16)</f>
        <v>0</v>
      </c>
      <c r="Q17" s="482">
        <f t="shared" si="0"/>
        <v>10953</v>
      </c>
      <c r="R17" s="482">
        <f t="shared" si="1"/>
        <v>25106</v>
      </c>
      <c r="S17" s="380"/>
      <c r="T17" s="380"/>
      <c r="U17" s="380"/>
      <c r="V17" s="380"/>
      <c r="W17" s="380"/>
      <c r="X17" s="380"/>
      <c r="Y17" s="380"/>
      <c r="Z17" s="380"/>
      <c r="AA17" s="380"/>
      <c r="AB17" s="380"/>
    </row>
    <row r="18" spans="1:28" ht="12">
      <c r="A18" s="382" t="s">
        <v>573</v>
      </c>
      <c r="B18" s="383" t="s">
        <v>574</v>
      </c>
      <c r="C18" s="171" t="s">
        <v>575</v>
      </c>
      <c r="D18" s="484"/>
      <c r="E18" s="484"/>
      <c r="F18" s="484"/>
      <c r="G18" s="482">
        <f t="shared" si="2"/>
        <v>0</v>
      </c>
      <c r="H18" s="484"/>
      <c r="I18" s="484"/>
      <c r="J18" s="482">
        <f t="shared" si="3"/>
        <v>0</v>
      </c>
      <c r="K18" s="484"/>
      <c r="L18" s="484"/>
      <c r="M18" s="484"/>
      <c r="N18" s="482">
        <f t="shared" si="4"/>
        <v>0</v>
      </c>
      <c r="O18" s="484"/>
      <c r="P18" s="484"/>
      <c r="Q18" s="482">
        <f t="shared" si="0"/>
        <v>0</v>
      </c>
      <c r="R18" s="482">
        <f t="shared" si="1"/>
        <v>0</v>
      </c>
      <c r="S18" s="380"/>
      <c r="T18" s="380"/>
      <c r="U18" s="380"/>
      <c r="V18" s="380"/>
      <c r="W18" s="380"/>
      <c r="X18" s="380"/>
      <c r="Y18" s="380"/>
      <c r="Z18" s="380"/>
      <c r="AA18" s="380"/>
      <c r="AB18" s="380"/>
    </row>
    <row r="19" spans="1:28" ht="12" customHeight="1">
      <c r="A19" s="377" t="s">
        <v>855</v>
      </c>
      <c r="B19" s="383" t="s">
        <v>576</v>
      </c>
      <c r="C19" s="171" t="s">
        <v>577</v>
      </c>
      <c r="D19" s="484"/>
      <c r="E19" s="484"/>
      <c r="F19" s="484"/>
      <c r="G19" s="482">
        <f t="shared" si="2"/>
        <v>0</v>
      </c>
      <c r="H19" s="484"/>
      <c r="I19" s="484"/>
      <c r="J19" s="482">
        <f t="shared" si="3"/>
        <v>0</v>
      </c>
      <c r="K19" s="484"/>
      <c r="L19" s="484"/>
      <c r="M19" s="484"/>
      <c r="N19" s="482">
        <f t="shared" si="4"/>
        <v>0</v>
      </c>
      <c r="O19" s="484"/>
      <c r="P19" s="484"/>
      <c r="Q19" s="482">
        <f t="shared" si="0"/>
        <v>0</v>
      </c>
      <c r="R19" s="482">
        <f t="shared" si="1"/>
        <v>0</v>
      </c>
      <c r="S19" s="380"/>
      <c r="T19" s="380"/>
      <c r="U19" s="380"/>
      <c r="V19" s="380"/>
      <c r="W19" s="380"/>
      <c r="X19" s="380"/>
      <c r="Y19" s="380"/>
      <c r="Z19" s="380"/>
      <c r="AA19" s="380"/>
      <c r="AB19" s="380"/>
    </row>
    <row r="20" spans="1:28" ht="12" customHeight="1">
      <c r="A20" s="172" t="s">
        <v>578</v>
      </c>
      <c r="B20" s="377" t="s">
        <v>579</v>
      </c>
      <c r="C20" s="167"/>
      <c r="D20" s="485"/>
      <c r="E20" s="485"/>
      <c r="F20" s="485"/>
      <c r="G20" s="482">
        <f t="shared" si="2"/>
        <v>0</v>
      </c>
      <c r="H20" s="485"/>
      <c r="I20" s="485"/>
      <c r="J20" s="482">
        <f t="shared" si="3"/>
        <v>0</v>
      </c>
      <c r="K20" s="485"/>
      <c r="L20" s="485"/>
      <c r="M20" s="485"/>
      <c r="N20" s="482">
        <f t="shared" si="4"/>
        <v>0</v>
      </c>
      <c r="O20" s="485"/>
      <c r="P20" s="485"/>
      <c r="Q20" s="482">
        <f t="shared" si="0"/>
        <v>0</v>
      </c>
      <c r="R20" s="482">
        <f t="shared" si="1"/>
        <v>0</v>
      </c>
      <c r="S20" s="380"/>
      <c r="T20" s="380"/>
      <c r="U20" s="380"/>
      <c r="V20" s="380"/>
      <c r="W20" s="380"/>
      <c r="X20" s="380"/>
      <c r="Y20" s="380"/>
      <c r="Z20" s="380"/>
      <c r="AA20" s="380"/>
      <c r="AB20" s="380"/>
    </row>
    <row r="21" spans="1:28" ht="12">
      <c r="A21" s="379" t="s">
        <v>547</v>
      </c>
      <c r="B21" s="379" t="s">
        <v>580</v>
      </c>
      <c r="C21" s="167" t="s">
        <v>581</v>
      </c>
      <c r="D21" s="480">
        <v>1118</v>
      </c>
      <c r="E21" s="480"/>
      <c r="F21" s="480"/>
      <c r="G21" s="482">
        <f t="shared" si="2"/>
        <v>1118</v>
      </c>
      <c r="H21" s="480"/>
      <c r="I21" s="480"/>
      <c r="J21" s="482">
        <f t="shared" si="3"/>
        <v>1118</v>
      </c>
      <c r="K21" s="480">
        <v>356</v>
      </c>
      <c r="L21" s="480">
        <v>141</v>
      </c>
      <c r="M21" s="480"/>
      <c r="N21" s="482">
        <f t="shared" si="4"/>
        <v>497</v>
      </c>
      <c r="O21" s="480"/>
      <c r="P21" s="480"/>
      <c r="Q21" s="482">
        <f t="shared" si="0"/>
        <v>497</v>
      </c>
      <c r="R21" s="482">
        <f t="shared" si="1"/>
        <v>621</v>
      </c>
      <c r="S21" s="380"/>
      <c r="T21" s="380"/>
      <c r="U21" s="380"/>
      <c r="V21" s="380"/>
      <c r="W21" s="380"/>
      <c r="X21" s="380"/>
      <c r="Y21" s="380"/>
      <c r="Z21" s="380"/>
      <c r="AA21" s="380"/>
      <c r="AB21" s="380"/>
    </row>
    <row r="22" spans="1:28" ht="12">
      <c r="A22" s="379" t="s">
        <v>550</v>
      </c>
      <c r="B22" s="379" t="s">
        <v>582</v>
      </c>
      <c r="C22" s="167" t="s">
        <v>583</v>
      </c>
      <c r="D22" s="480">
        <v>2715</v>
      </c>
      <c r="E22" s="480">
        <v>89</v>
      </c>
      <c r="F22" s="480"/>
      <c r="G22" s="482">
        <f t="shared" si="2"/>
        <v>2804</v>
      </c>
      <c r="H22" s="480"/>
      <c r="I22" s="480"/>
      <c r="J22" s="482">
        <f t="shared" si="3"/>
        <v>2804</v>
      </c>
      <c r="K22" s="480">
        <v>1798</v>
      </c>
      <c r="L22" s="480">
        <v>105</v>
      </c>
      <c r="M22" s="480"/>
      <c r="N22" s="482">
        <f t="shared" si="4"/>
        <v>1903</v>
      </c>
      <c r="O22" s="480"/>
      <c r="P22" s="480"/>
      <c r="Q22" s="482">
        <f t="shared" si="0"/>
        <v>1903</v>
      </c>
      <c r="R22" s="482">
        <f t="shared" si="1"/>
        <v>901</v>
      </c>
      <c r="S22" s="380"/>
      <c r="T22" s="380"/>
      <c r="U22" s="380"/>
      <c r="V22" s="380"/>
      <c r="W22" s="380"/>
      <c r="X22" s="380"/>
      <c r="Y22" s="380"/>
      <c r="Z22" s="380"/>
      <c r="AA22" s="380"/>
      <c r="AB22" s="380"/>
    </row>
    <row r="23" spans="1:28" ht="12">
      <c r="A23" s="170" t="s">
        <v>553</v>
      </c>
      <c r="B23" s="170" t="s">
        <v>584</v>
      </c>
      <c r="C23" s="167" t="s">
        <v>585</v>
      </c>
      <c r="D23" s="480"/>
      <c r="E23" s="480"/>
      <c r="F23" s="480"/>
      <c r="G23" s="482">
        <f t="shared" si="2"/>
        <v>0</v>
      </c>
      <c r="H23" s="480"/>
      <c r="I23" s="480"/>
      <c r="J23" s="482">
        <f t="shared" si="3"/>
        <v>0</v>
      </c>
      <c r="K23" s="480"/>
      <c r="L23" s="480"/>
      <c r="M23" s="480"/>
      <c r="N23" s="482">
        <f t="shared" si="4"/>
        <v>0</v>
      </c>
      <c r="O23" s="480"/>
      <c r="P23" s="480"/>
      <c r="Q23" s="482">
        <f t="shared" si="0"/>
        <v>0</v>
      </c>
      <c r="R23" s="482">
        <f t="shared" si="1"/>
        <v>0</v>
      </c>
      <c r="S23" s="380"/>
      <c r="T23" s="380"/>
      <c r="U23" s="380"/>
      <c r="V23" s="380"/>
      <c r="W23" s="380"/>
      <c r="X23" s="380"/>
      <c r="Y23" s="380"/>
      <c r="Z23" s="380"/>
      <c r="AA23" s="380"/>
      <c r="AB23" s="380"/>
    </row>
    <row r="24" spans="1:28" ht="12">
      <c r="A24" s="379" t="s">
        <v>556</v>
      </c>
      <c r="B24" s="173" t="s">
        <v>569</v>
      </c>
      <c r="C24" s="167" t="s">
        <v>586</v>
      </c>
      <c r="D24" s="480">
        <v>1700</v>
      </c>
      <c r="E24" s="480"/>
      <c r="F24" s="480"/>
      <c r="G24" s="482">
        <f t="shared" si="2"/>
        <v>1700</v>
      </c>
      <c r="H24" s="480"/>
      <c r="I24" s="480"/>
      <c r="J24" s="482">
        <f t="shared" si="3"/>
        <v>1700</v>
      </c>
      <c r="K24" s="480">
        <v>657</v>
      </c>
      <c r="L24" s="480">
        <v>136</v>
      </c>
      <c r="M24" s="480"/>
      <c r="N24" s="482">
        <f t="shared" si="4"/>
        <v>793</v>
      </c>
      <c r="O24" s="480"/>
      <c r="P24" s="480"/>
      <c r="Q24" s="482">
        <f t="shared" si="0"/>
        <v>793</v>
      </c>
      <c r="R24" s="482">
        <f t="shared" si="1"/>
        <v>907</v>
      </c>
      <c r="S24" s="380"/>
      <c r="T24" s="380"/>
      <c r="U24" s="380"/>
      <c r="V24" s="380"/>
      <c r="W24" s="380"/>
      <c r="X24" s="380"/>
      <c r="Y24" s="380"/>
      <c r="Z24" s="380"/>
      <c r="AA24" s="380"/>
      <c r="AB24" s="380"/>
    </row>
    <row r="25" spans="1:28" ht="12">
      <c r="A25" s="379"/>
      <c r="B25" s="381" t="s">
        <v>587</v>
      </c>
      <c r="C25" s="174" t="s">
        <v>588</v>
      </c>
      <c r="D25" s="486">
        <f>SUM(D21:D24)</f>
        <v>5533</v>
      </c>
      <c r="E25" s="486">
        <f aca="true" t="shared" si="5" ref="E25:P25">SUM(E21:E24)</f>
        <v>89</v>
      </c>
      <c r="F25" s="486">
        <f t="shared" si="5"/>
        <v>0</v>
      </c>
      <c r="G25" s="487">
        <f t="shared" si="2"/>
        <v>5622</v>
      </c>
      <c r="H25" s="486">
        <f t="shared" si="5"/>
        <v>0</v>
      </c>
      <c r="I25" s="486">
        <f t="shared" si="5"/>
        <v>0</v>
      </c>
      <c r="J25" s="487">
        <f t="shared" si="3"/>
        <v>5622</v>
      </c>
      <c r="K25" s="486">
        <f t="shared" si="5"/>
        <v>2811</v>
      </c>
      <c r="L25" s="486">
        <f t="shared" si="5"/>
        <v>382</v>
      </c>
      <c r="M25" s="486">
        <f t="shared" si="5"/>
        <v>0</v>
      </c>
      <c r="N25" s="487">
        <f t="shared" si="4"/>
        <v>3193</v>
      </c>
      <c r="O25" s="486">
        <f t="shared" si="5"/>
        <v>0</v>
      </c>
      <c r="P25" s="486">
        <f t="shared" si="5"/>
        <v>0</v>
      </c>
      <c r="Q25" s="487">
        <f t="shared" si="0"/>
        <v>3193</v>
      </c>
      <c r="R25" s="487">
        <f t="shared" si="1"/>
        <v>2429</v>
      </c>
      <c r="S25" s="380"/>
      <c r="T25" s="380"/>
      <c r="U25" s="380"/>
      <c r="V25" s="380"/>
      <c r="W25" s="380"/>
      <c r="X25" s="380"/>
      <c r="Y25" s="380"/>
      <c r="Z25" s="380"/>
      <c r="AA25" s="380"/>
      <c r="AB25" s="380"/>
    </row>
    <row r="26" spans="1:18" ht="24" customHeight="1">
      <c r="A26" s="172" t="s">
        <v>589</v>
      </c>
      <c r="B26" s="384" t="s">
        <v>867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9" t="s">
        <v>547</v>
      </c>
      <c r="B27" s="385" t="s">
        <v>590</v>
      </c>
      <c r="C27" s="180" t="s">
        <v>591</v>
      </c>
      <c r="D27" s="488">
        <f>SUM(D28:D31)</f>
        <v>425</v>
      </c>
      <c r="E27" s="488">
        <f aca="true" t="shared" si="6" ref="E27:P27">SUM(E28:E31)</f>
        <v>0</v>
      </c>
      <c r="F27" s="488">
        <f t="shared" si="6"/>
        <v>0</v>
      </c>
      <c r="G27" s="489">
        <f t="shared" si="2"/>
        <v>425</v>
      </c>
      <c r="H27" s="488">
        <f t="shared" si="6"/>
        <v>0</v>
      </c>
      <c r="I27" s="488">
        <f t="shared" si="6"/>
        <v>0</v>
      </c>
      <c r="J27" s="489">
        <f t="shared" si="3"/>
        <v>425</v>
      </c>
      <c r="K27" s="488">
        <f t="shared" si="6"/>
        <v>0</v>
      </c>
      <c r="L27" s="488">
        <f t="shared" si="6"/>
        <v>0</v>
      </c>
      <c r="M27" s="488">
        <f t="shared" si="6"/>
        <v>0</v>
      </c>
      <c r="N27" s="489">
        <f t="shared" si="4"/>
        <v>0</v>
      </c>
      <c r="O27" s="488">
        <f t="shared" si="6"/>
        <v>0</v>
      </c>
      <c r="P27" s="488">
        <f t="shared" si="6"/>
        <v>0</v>
      </c>
      <c r="Q27" s="489">
        <f>N27+O27-P27</f>
        <v>0</v>
      </c>
      <c r="R27" s="489">
        <f>J27-Q27</f>
        <v>425</v>
      </c>
      <c r="S27" s="380"/>
      <c r="T27" s="380"/>
      <c r="U27" s="380"/>
      <c r="V27" s="380"/>
      <c r="W27" s="380"/>
      <c r="X27" s="380"/>
      <c r="Y27" s="380"/>
      <c r="Z27" s="380"/>
      <c r="AA27" s="380"/>
      <c r="AB27" s="380"/>
    </row>
    <row r="28" spans="1:28" ht="12">
      <c r="A28" s="379"/>
      <c r="B28" s="379" t="s">
        <v>363</v>
      </c>
      <c r="C28" s="167" t="s">
        <v>592</v>
      </c>
      <c r="D28" s="480">
        <v>425</v>
      </c>
      <c r="E28" s="480"/>
      <c r="F28" s="480"/>
      <c r="G28" s="482">
        <f t="shared" si="2"/>
        <v>425</v>
      </c>
      <c r="H28" s="480"/>
      <c r="I28" s="480"/>
      <c r="J28" s="482">
        <f t="shared" si="3"/>
        <v>425</v>
      </c>
      <c r="K28" s="480"/>
      <c r="L28" s="480"/>
      <c r="M28" s="480"/>
      <c r="N28" s="482">
        <f t="shared" si="4"/>
        <v>0</v>
      </c>
      <c r="O28" s="480"/>
      <c r="P28" s="480"/>
      <c r="Q28" s="482">
        <f aca="true" t="shared" si="7" ref="Q28:Q39">N28+O28-P28</f>
        <v>0</v>
      </c>
      <c r="R28" s="482">
        <f aca="true" t="shared" si="8" ref="R28:R39">J28-Q28</f>
        <v>425</v>
      </c>
      <c r="S28" s="380"/>
      <c r="T28" s="380"/>
      <c r="U28" s="380"/>
      <c r="V28" s="380"/>
      <c r="W28" s="380"/>
      <c r="X28" s="380"/>
      <c r="Y28" s="380"/>
      <c r="Z28" s="380"/>
      <c r="AA28" s="380"/>
      <c r="AB28" s="380"/>
    </row>
    <row r="29" spans="1:28" ht="12">
      <c r="A29" s="379"/>
      <c r="B29" s="379" t="s">
        <v>365</v>
      </c>
      <c r="C29" s="167" t="s">
        <v>593</v>
      </c>
      <c r="D29" s="480"/>
      <c r="E29" s="480"/>
      <c r="F29" s="480"/>
      <c r="G29" s="482">
        <f t="shared" si="2"/>
        <v>0</v>
      </c>
      <c r="H29" s="480"/>
      <c r="I29" s="480"/>
      <c r="J29" s="482">
        <f t="shared" si="3"/>
        <v>0</v>
      </c>
      <c r="K29" s="480"/>
      <c r="L29" s="480"/>
      <c r="M29" s="480"/>
      <c r="N29" s="482">
        <f t="shared" si="4"/>
        <v>0</v>
      </c>
      <c r="O29" s="480"/>
      <c r="P29" s="480"/>
      <c r="Q29" s="482">
        <f t="shared" si="7"/>
        <v>0</v>
      </c>
      <c r="R29" s="482">
        <f t="shared" si="8"/>
        <v>0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</row>
    <row r="30" spans="1:28" ht="12">
      <c r="A30" s="379"/>
      <c r="B30" s="379" t="s">
        <v>368</v>
      </c>
      <c r="C30" s="167" t="s">
        <v>594</v>
      </c>
      <c r="D30" s="480"/>
      <c r="E30" s="480"/>
      <c r="F30" s="480"/>
      <c r="G30" s="482">
        <f t="shared" si="2"/>
        <v>0</v>
      </c>
      <c r="H30" s="480"/>
      <c r="I30" s="480"/>
      <c r="J30" s="482">
        <f t="shared" si="3"/>
        <v>0</v>
      </c>
      <c r="K30" s="480"/>
      <c r="L30" s="480"/>
      <c r="M30" s="480"/>
      <c r="N30" s="482">
        <f t="shared" si="4"/>
        <v>0</v>
      </c>
      <c r="O30" s="480"/>
      <c r="P30" s="480"/>
      <c r="Q30" s="482">
        <f t="shared" si="7"/>
        <v>0</v>
      </c>
      <c r="R30" s="482">
        <f t="shared" si="8"/>
        <v>0</v>
      </c>
      <c r="S30" s="380"/>
      <c r="T30" s="380"/>
      <c r="U30" s="380"/>
      <c r="V30" s="380"/>
      <c r="W30" s="380"/>
      <c r="X30" s="380"/>
      <c r="Y30" s="380"/>
      <c r="Z30" s="380"/>
      <c r="AA30" s="380"/>
      <c r="AB30" s="380"/>
    </row>
    <row r="31" spans="1:28" ht="12">
      <c r="A31" s="379"/>
      <c r="B31" s="379" t="s">
        <v>370</v>
      </c>
      <c r="C31" s="167" t="s">
        <v>595</v>
      </c>
      <c r="D31" s="480"/>
      <c r="E31" s="480"/>
      <c r="F31" s="480"/>
      <c r="G31" s="482">
        <f t="shared" si="2"/>
        <v>0</v>
      </c>
      <c r="H31" s="480"/>
      <c r="I31" s="480"/>
      <c r="J31" s="482">
        <f t="shared" si="3"/>
        <v>0</v>
      </c>
      <c r="K31" s="480"/>
      <c r="L31" s="480"/>
      <c r="M31" s="480"/>
      <c r="N31" s="482">
        <f t="shared" si="4"/>
        <v>0</v>
      </c>
      <c r="O31" s="480"/>
      <c r="P31" s="480"/>
      <c r="Q31" s="482">
        <f t="shared" si="7"/>
        <v>0</v>
      </c>
      <c r="R31" s="482">
        <f t="shared" si="8"/>
        <v>0</v>
      </c>
      <c r="S31" s="380"/>
      <c r="T31" s="380"/>
      <c r="U31" s="380"/>
      <c r="V31" s="380"/>
      <c r="W31" s="380"/>
      <c r="X31" s="380"/>
      <c r="Y31" s="380"/>
      <c r="Z31" s="380"/>
      <c r="AA31" s="380"/>
      <c r="AB31" s="380"/>
    </row>
    <row r="32" spans="1:28" ht="12">
      <c r="A32" s="379" t="s">
        <v>550</v>
      </c>
      <c r="B32" s="385" t="s">
        <v>596</v>
      </c>
      <c r="C32" s="167" t="s">
        <v>597</v>
      </c>
      <c r="D32" s="490">
        <f>SUM(D33:D36)</f>
        <v>0</v>
      </c>
      <c r="E32" s="490">
        <f aca="true" t="shared" si="9" ref="E32:P32">SUM(E33:E36)</f>
        <v>0</v>
      </c>
      <c r="F32" s="490">
        <f t="shared" si="9"/>
        <v>0</v>
      </c>
      <c r="G32" s="482">
        <f t="shared" si="2"/>
        <v>0</v>
      </c>
      <c r="H32" s="490">
        <f t="shared" si="9"/>
        <v>0</v>
      </c>
      <c r="I32" s="490">
        <f t="shared" si="9"/>
        <v>0</v>
      </c>
      <c r="J32" s="482">
        <f t="shared" si="3"/>
        <v>0</v>
      </c>
      <c r="K32" s="490">
        <f t="shared" si="9"/>
        <v>0</v>
      </c>
      <c r="L32" s="490">
        <f t="shared" si="9"/>
        <v>0</v>
      </c>
      <c r="M32" s="490">
        <f t="shared" si="9"/>
        <v>0</v>
      </c>
      <c r="N32" s="482">
        <f t="shared" si="4"/>
        <v>0</v>
      </c>
      <c r="O32" s="490">
        <f t="shared" si="9"/>
        <v>0</v>
      </c>
      <c r="P32" s="490">
        <f t="shared" si="9"/>
        <v>0</v>
      </c>
      <c r="Q32" s="482">
        <f t="shared" si="7"/>
        <v>0</v>
      </c>
      <c r="R32" s="482">
        <f t="shared" si="8"/>
        <v>0</v>
      </c>
      <c r="S32" s="380"/>
      <c r="T32" s="380"/>
      <c r="U32" s="380"/>
      <c r="V32" s="380"/>
      <c r="W32" s="380"/>
      <c r="X32" s="380"/>
      <c r="Y32" s="380"/>
      <c r="Z32" s="380"/>
      <c r="AA32" s="380"/>
      <c r="AB32" s="380"/>
    </row>
    <row r="33" spans="1:28" ht="12">
      <c r="A33" s="379"/>
      <c r="B33" s="379" t="s">
        <v>375</v>
      </c>
      <c r="C33" s="167" t="s">
        <v>598</v>
      </c>
      <c r="D33" s="480"/>
      <c r="E33" s="480"/>
      <c r="F33" s="480"/>
      <c r="G33" s="482">
        <f t="shared" si="2"/>
        <v>0</v>
      </c>
      <c r="H33" s="480"/>
      <c r="I33" s="480"/>
      <c r="J33" s="482">
        <f t="shared" si="3"/>
        <v>0</v>
      </c>
      <c r="K33" s="480"/>
      <c r="L33" s="480"/>
      <c r="M33" s="480"/>
      <c r="N33" s="482">
        <f t="shared" si="4"/>
        <v>0</v>
      </c>
      <c r="O33" s="480"/>
      <c r="P33" s="480"/>
      <c r="Q33" s="482">
        <f t="shared" si="7"/>
        <v>0</v>
      </c>
      <c r="R33" s="482">
        <f t="shared" si="8"/>
        <v>0</v>
      </c>
      <c r="S33" s="380"/>
      <c r="T33" s="380"/>
      <c r="U33" s="380"/>
      <c r="V33" s="380"/>
      <c r="W33" s="380"/>
      <c r="X33" s="380"/>
      <c r="Y33" s="380"/>
      <c r="Z33" s="380"/>
      <c r="AA33" s="380"/>
      <c r="AB33" s="380"/>
    </row>
    <row r="34" spans="1:28" ht="12">
      <c r="A34" s="379"/>
      <c r="B34" s="379" t="s">
        <v>599</v>
      </c>
      <c r="C34" s="167" t="s">
        <v>600</v>
      </c>
      <c r="D34" s="480"/>
      <c r="E34" s="480"/>
      <c r="F34" s="480"/>
      <c r="G34" s="482">
        <f t="shared" si="2"/>
        <v>0</v>
      </c>
      <c r="H34" s="480"/>
      <c r="I34" s="480"/>
      <c r="J34" s="482">
        <f t="shared" si="3"/>
        <v>0</v>
      </c>
      <c r="K34" s="480"/>
      <c r="L34" s="480"/>
      <c r="M34" s="480"/>
      <c r="N34" s="482">
        <f t="shared" si="4"/>
        <v>0</v>
      </c>
      <c r="O34" s="480"/>
      <c r="P34" s="480"/>
      <c r="Q34" s="482">
        <f t="shared" si="7"/>
        <v>0</v>
      </c>
      <c r="R34" s="482">
        <f t="shared" si="8"/>
        <v>0</v>
      </c>
      <c r="S34" s="380"/>
      <c r="T34" s="380"/>
      <c r="U34" s="380"/>
      <c r="V34" s="380"/>
      <c r="W34" s="380"/>
      <c r="X34" s="380"/>
      <c r="Y34" s="380"/>
      <c r="Z34" s="380"/>
      <c r="AA34" s="380"/>
      <c r="AB34" s="380"/>
    </row>
    <row r="35" spans="1:28" ht="12">
      <c r="A35" s="379"/>
      <c r="B35" s="379" t="s">
        <v>601</v>
      </c>
      <c r="C35" s="167" t="s">
        <v>602</v>
      </c>
      <c r="D35" s="480"/>
      <c r="E35" s="480"/>
      <c r="F35" s="480"/>
      <c r="G35" s="482">
        <f t="shared" si="2"/>
        <v>0</v>
      </c>
      <c r="H35" s="480"/>
      <c r="I35" s="480"/>
      <c r="J35" s="482">
        <f t="shared" si="3"/>
        <v>0</v>
      </c>
      <c r="K35" s="480"/>
      <c r="L35" s="480"/>
      <c r="M35" s="480"/>
      <c r="N35" s="482">
        <f t="shared" si="4"/>
        <v>0</v>
      </c>
      <c r="O35" s="480"/>
      <c r="P35" s="480"/>
      <c r="Q35" s="482">
        <f t="shared" si="7"/>
        <v>0</v>
      </c>
      <c r="R35" s="482">
        <f t="shared" si="8"/>
        <v>0</v>
      </c>
      <c r="S35" s="380"/>
      <c r="T35" s="380"/>
      <c r="U35" s="380"/>
      <c r="V35" s="380"/>
      <c r="W35" s="380"/>
      <c r="X35" s="380"/>
      <c r="Y35" s="380"/>
      <c r="Z35" s="380"/>
      <c r="AA35" s="380"/>
      <c r="AB35" s="380"/>
    </row>
    <row r="36" spans="1:28" ht="12">
      <c r="A36" s="379"/>
      <c r="B36" s="379" t="s">
        <v>603</v>
      </c>
      <c r="C36" s="167" t="s">
        <v>604</v>
      </c>
      <c r="D36" s="480"/>
      <c r="E36" s="480"/>
      <c r="F36" s="480"/>
      <c r="G36" s="482">
        <f t="shared" si="2"/>
        <v>0</v>
      </c>
      <c r="H36" s="480"/>
      <c r="I36" s="480"/>
      <c r="J36" s="482">
        <f t="shared" si="3"/>
        <v>0</v>
      </c>
      <c r="K36" s="480"/>
      <c r="L36" s="480"/>
      <c r="M36" s="480"/>
      <c r="N36" s="482">
        <f t="shared" si="4"/>
        <v>0</v>
      </c>
      <c r="O36" s="480"/>
      <c r="P36" s="480"/>
      <c r="Q36" s="482">
        <f t="shared" si="7"/>
        <v>0</v>
      </c>
      <c r="R36" s="482">
        <f t="shared" si="8"/>
        <v>0</v>
      </c>
      <c r="S36" s="380"/>
      <c r="T36" s="380"/>
      <c r="U36" s="380"/>
      <c r="V36" s="380"/>
      <c r="W36" s="380"/>
      <c r="X36" s="380"/>
      <c r="Y36" s="380"/>
      <c r="Z36" s="380"/>
      <c r="AA36" s="380"/>
      <c r="AB36" s="380"/>
    </row>
    <row r="37" spans="1:28" ht="12">
      <c r="A37" s="379" t="s">
        <v>553</v>
      </c>
      <c r="B37" s="379" t="s">
        <v>569</v>
      </c>
      <c r="C37" s="167" t="s">
        <v>605</v>
      </c>
      <c r="D37" s="480"/>
      <c r="E37" s="480"/>
      <c r="F37" s="480"/>
      <c r="G37" s="482">
        <f t="shared" si="2"/>
        <v>0</v>
      </c>
      <c r="H37" s="480"/>
      <c r="I37" s="480"/>
      <c r="J37" s="482">
        <f t="shared" si="3"/>
        <v>0</v>
      </c>
      <c r="K37" s="480"/>
      <c r="L37" s="480"/>
      <c r="M37" s="480"/>
      <c r="N37" s="482">
        <f t="shared" si="4"/>
        <v>0</v>
      </c>
      <c r="O37" s="480"/>
      <c r="P37" s="480"/>
      <c r="Q37" s="482">
        <f t="shared" si="7"/>
        <v>0</v>
      </c>
      <c r="R37" s="482">
        <f t="shared" si="8"/>
        <v>0</v>
      </c>
      <c r="S37" s="380"/>
      <c r="T37" s="380"/>
      <c r="U37" s="380"/>
      <c r="V37" s="380"/>
      <c r="W37" s="380"/>
      <c r="X37" s="380"/>
      <c r="Y37" s="380"/>
      <c r="Z37" s="380"/>
      <c r="AA37" s="380"/>
      <c r="AB37" s="380"/>
    </row>
    <row r="38" spans="1:28" ht="12">
      <c r="A38" s="379"/>
      <c r="B38" s="381" t="s">
        <v>606</v>
      </c>
      <c r="C38" s="171" t="s">
        <v>607</v>
      </c>
      <c r="D38" s="483">
        <f>D27+D32+D37</f>
        <v>425</v>
      </c>
      <c r="E38" s="483">
        <f aca="true" t="shared" si="10" ref="E38:P38">E27+E32+E37</f>
        <v>0</v>
      </c>
      <c r="F38" s="483">
        <f t="shared" si="10"/>
        <v>0</v>
      </c>
      <c r="G38" s="482">
        <f t="shared" si="2"/>
        <v>425</v>
      </c>
      <c r="H38" s="483">
        <f t="shared" si="10"/>
        <v>0</v>
      </c>
      <c r="I38" s="483">
        <f t="shared" si="10"/>
        <v>0</v>
      </c>
      <c r="J38" s="482">
        <f t="shared" si="3"/>
        <v>425</v>
      </c>
      <c r="K38" s="483">
        <f t="shared" si="10"/>
        <v>0</v>
      </c>
      <c r="L38" s="483">
        <f t="shared" si="10"/>
        <v>0</v>
      </c>
      <c r="M38" s="483">
        <f t="shared" si="10"/>
        <v>0</v>
      </c>
      <c r="N38" s="482">
        <f t="shared" si="4"/>
        <v>0</v>
      </c>
      <c r="O38" s="483">
        <f t="shared" si="10"/>
        <v>0</v>
      </c>
      <c r="P38" s="483">
        <f t="shared" si="10"/>
        <v>0</v>
      </c>
      <c r="Q38" s="482">
        <f t="shared" si="7"/>
        <v>0</v>
      </c>
      <c r="R38" s="482">
        <f t="shared" si="8"/>
        <v>425</v>
      </c>
      <c r="S38" s="380"/>
      <c r="T38" s="380"/>
      <c r="U38" s="380"/>
      <c r="V38" s="380"/>
      <c r="W38" s="380"/>
      <c r="X38" s="380"/>
      <c r="Y38" s="380"/>
      <c r="Z38" s="380"/>
      <c r="AA38" s="380"/>
      <c r="AB38" s="380"/>
    </row>
    <row r="39" spans="1:28" ht="12">
      <c r="A39" s="382" t="s">
        <v>608</v>
      </c>
      <c r="B39" s="382" t="s">
        <v>609</v>
      </c>
      <c r="C39" s="171" t="s">
        <v>610</v>
      </c>
      <c r="D39" s="491"/>
      <c r="E39" s="491"/>
      <c r="F39" s="491"/>
      <c r="G39" s="482">
        <f t="shared" si="2"/>
        <v>0</v>
      </c>
      <c r="H39" s="491"/>
      <c r="I39" s="491"/>
      <c r="J39" s="482">
        <f t="shared" si="3"/>
        <v>0</v>
      </c>
      <c r="K39" s="491"/>
      <c r="L39" s="491"/>
      <c r="M39" s="491"/>
      <c r="N39" s="482">
        <f t="shared" si="4"/>
        <v>0</v>
      </c>
      <c r="O39" s="491"/>
      <c r="P39" s="491"/>
      <c r="Q39" s="482">
        <f t="shared" si="7"/>
        <v>0</v>
      </c>
      <c r="R39" s="482">
        <f t="shared" si="8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79"/>
      <c r="B40" s="382" t="s">
        <v>611</v>
      </c>
      <c r="C40" s="181" t="s">
        <v>612</v>
      </c>
      <c r="D40" s="492">
        <f>D17+D18+D19+D25+D38+D39</f>
        <v>42404</v>
      </c>
      <c r="E40" s="492">
        <f>E17+E18+E19+E25+E38+E39</f>
        <v>1264</v>
      </c>
      <c r="F40" s="492">
        <f aca="true" t="shared" si="11" ref="F40:R40">F17+F18+F19+F25+F38+F39</f>
        <v>1562</v>
      </c>
      <c r="G40" s="492">
        <f t="shared" si="11"/>
        <v>42106</v>
      </c>
      <c r="H40" s="492">
        <f t="shared" si="11"/>
        <v>0</v>
      </c>
      <c r="I40" s="492">
        <f t="shared" si="11"/>
        <v>0</v>
      </c>
      <c r="J40" s="492">
        <f t="shared" si="11"/>
        <v>42106</v>
      </c>
      <c r="K40" s="492">
        <f t="shared" si="11"/>
        <v>13434</v>
      </c>
      <c r="L40" s="492">
        <f t="shared" si="11"/>
        <v>1567</v>
      </c>
      <c r="M40" s="492">
        <f t="shared" si="11"/>
        <v>855</v>
      </c>
      <c r="N40" s="492">
        <f t="shared" si="11"/>
        <v>14146</v>
      </c>
      <c r="O40" s="492">
        <f t="shared" si="11"/>
        <v>0</v>
      </c>
      <c r="P40" s="492">
        <f t="shared" si="11"/>
        <v>0</v>
      </c>
      <c r="Q40" s="492">
        <f t="shared" si="11"/>
        <v>14146</v>
      </c>
      <c r="R40" s="492">
        <f t="shared" si="11"/>
        <v>27960</v>
      </c>
      <c r="S40" s="380"/>
      <c r="T40" s="380"/>
      <c r="U40" s="380"/>
      <c r="V40" s="380"/>
      <c r="W40" s="380"/>
      <c r="X40" s="380"/>
      <c r="Y40" s="380"/>
      <c r="Z40" s="380"/>
      <c r="AA40" s="380"/>
      <c r="AB40" s="380"/>
    </row>
    <row r="41" spans="1:18" ht="12">
      <c r="A41" s="372"/>
      <c r="B41" s="372"/>
      <c r="C41" s="372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2"/>
      <c r="B42" s="372" t="s">
        <v>613</v>
      </c>
      <c r="C42" s="372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2"/>
      <c r="B43" s="372"/>
      <c r="C43" s="372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2"/>
      <c r="B44" s="386"/>
      <c r="C44" s="386"/>
      <c r="D44" s="372"/>
      <c r="E44" s="372"/>
      <c r="F44" s="372"/>
      <c r="G44" s="372"/>
      <c r="H44" s="387"/>
      <c r="I44" s="387"/>
      <c r="J44" s="387"/>
      <c r="K44" s="549"/>
      <c r="L44" s="549"/>
      <c r="M44" s="549"/>
      <c r="N44" s="549"/>
      <c r="O44" s="512"/>
      <c r="P44" s="509"/>
      <c r="Q44" s="509"/>
      <c r="R44" s="509"/>
    </row>
    <row r="45" spans="1:18" ht="12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</row>
    <row r="46" spans="1:18" ht="12.75">
      <c r="A46" s="388"/>
      <c r="B46" s="388"/>
      <c r="C46" s="388"/>
      <c r="D46" s="388"/>
      <c r="E46" s="388"/>
      <c r="F46" s="388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</row>
    <row r="47" spans="1:18" s="390" customFormat="1" ht="12.75">
      <c r="A47" s="389"/>
      <c r="B47" s="496" t="s">
        <v>873</v>
      </c>
      <c r="C47" s="389"/>
      <c r="D47" s="389"/>
      <c r="E47" s="389"/>
      <c r="F47" s="389"/>
      <c r="G47" s="496"/>
      <c r="H47" s="496" t="s">
        <v>614</v>
      </c>
      <c r="I47" s="496"/>
      <c r="J47" s="496"/>
      <c r="K47" s="496"/>
      <c r="L47" s="496"/>
      <c r="M47" s="496"/>
      <c r="N47" s="496"/>
      <c r="O47" s="496" t="s">
        <v>270</v>
      </c>
      <c r="P47" s="496"/>
      <c r="Q47" s="496"/>
      <c r="R47" s="496"/>
    </row>
    <row r="48" spans="1:18" ht="12.75">
      <c r="A48" s="388"/>
      <c r="B48" s="388"/>
      <c r="C48" s="388"/>
      <c r="D48" s="388"/>
      <c r="E48" s="388"/>
      <c r="F48" s="388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</row>
    <row r="49" spans="1:18" ht="12.75">
      <c r="A49" s="388"/>
      <c r="B49" s="388"/>
      <c r="C49" s="388"/>
      <c r="D49" s="388"/>
      <c r="E49" s="388"/>
      <c r="F49" s="388"/>
      <c r="G49" s="502"/>
      <c r="H49" s="502"/>
      <c r="I49" s="539" t="s">
        <v>854</v>
      </c>
      <c r="J49" s="539"/>
      <c r="K49" s="502"/>
      <c r="L49" s="502"/>
      <c r="M49" s="502"/>
      <c r="N49" s="502"/>
      <c r="O49" s="502"/>
      <c r="P49" s="539" t="s">
        <v>859</v>
      </c>
      <c r="Q49" s="539"/>
      <c r="R49" s="539"/>
    </row>
    <row r="50" spans="1:18" ht="12.75">
      <c r="A50" s="388"/>
      <c r="B50" s="388"/>
      <c r="C50" s="388"/>
      <c r="D50" s="388"/>
      <c r="E50" s="388"/>
      <c r="F50" s="388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</row>
    <row r="51" spans="7:18" ht="12.75"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5">
      <selection activeCell="F121" sqref="F121"/>
    </sheetView>
  </sheetViews>
  <sheetFormatPr defaultColWidth="9.140625" defaultRowHeight="12.75"/>
  <cols>
    <col min="1" max="1" width="47.28125" style="157" customWidth="1"/>
    <col min="2" max="2" width="11.8515625" style="263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54" t="s">
        <v>615</v>
      </c>
      <c r="B1" s="554"/>
      <c r="C1" s="554"/>
      <c r="D1" s="554"/>
      <c r="E1" s="554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55" t="s">
        <v>858</v>
      </c>
      <c r="B3" s="555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56" t="str">
        <f>"Отчетен период: "&amp;'справка №1-БАЛАНС'!E5</f>
        <v>Отчетен период: 01.01.2010 - 31.12.2010 г.</v>
      </c>
      <c r="B4" s="556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6470</v>
      </c>
      <c r="D11" s="222">
        <f>SUM(D12:D14)</f>
        <v>0</v>
      </c>
      <c r="E11" s="216">
        <f>SUM(E12:E14)</f>
        <v>6470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6470</v>
      </c>
      <c r="D12" s="215"/>
      <c r="E12" s="216">
        <f aca="true" t="shared" si="0" ref="E12:E42">C12-D12</f>
        <v>6470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>
        <v>145</v>
      </c>
      <c r="D15" s="215"/>
      <c r="E15" s="216">
        <f t="shared" si="0"/>
        <v>145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6615</v>
      </c>
      <c r="D19" s="219">
        <f>D11+D15+D16</f>
        <v>0</v>
      </c>
      <c r="E19" s="225">
        <f>E11+E15+E16</f>
        <v>6615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5836</v>
      </c>
      <c r="D24" s="222">
        <f>SUM(D25:D27)</f>
        <v>5836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1617</v>
      </c>
      <c r="D25" s="215">
        <v>1617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4140</v>
      </c>
      <c r="D26" s="215">
        <v>4140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870</v>
      </c>
      <c r="B27" s="221" t="s">
        <v>652</v>
      </c>
      <c r="C27" s="215">
        <v>79</v>
      </c>
      <c r="D27" s="215">
        <v>79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1331</v>
      </c>
      <c r="D28" s="215">
        <v>1331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888</v>
      </c>
      <c r="D29" s="215">
        <v>888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635</v>
      </c>
      <c r="D30" s="215">
        <v>635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12</v>
      </c>
      <c r="D33" s="227">
        <f>SUM(D34:D37)</f>
        <v>12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>
        <v>12</v>
      </c>
      <c r="D34" s="215">
        <v>12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9</v>
      </c>
      <c r="D38" s="227">
        <f>SUM(D39:D42)</f>
        <v>9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9</v>
      </c>
      <c r="D42" s="215">
        <v>9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8711</v>
      </c>
      <c r="D43" s="219">
        <f>D24+D28+D29+D31+D30+D32+D33+D38</f>
        <v>8711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15326</v>
      </c>
      <c r="D44" s="229">
        <f>D43+D21+D19+D9</f>
        <v>8711</v>
      </c>
      <c r="E44" s="225">
        <f>E43+E21+E19+E9</f>
        <v>6615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2964</v>
      </c>
      <c r="D56" s="229">
        <f>D57+D59</f>
        <v>0</v>
      </c>
      <c r="E56" s="222">
        <f t="shared" si="1"/>
        <v>2964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2964</v>
      </c>
      <c r="D57" s="215"/>
      <c r="E57" s="222">
        <f t="shared" si="1"/>
        <v>2964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5299</v>
      </c>
      <c r="D64" s="215"/>
      <c r="E64" s="222">
        <f t="shared" si="1"/>
        <v>5299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5299</v>
      </c>
      <c r="D65" s="240"/>
      <c r="E65" s="222">
        <f t="shared" si="1"/>
        <v>5299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8263</v>
      </c>
      <c r="D66" s="229">
        <f>D52+D56+D61+D62+D63+D64</f>
        <v>0</v>
      </c>
      <c r="E66" s="222">
        <f t="shared" si="1"/>
        <v>8263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>
        <v>1524</v>
      </c>
      <c r="D68" s="215"/>
      <c r="E68" s="222">
        <f t="shared" si="1"/>
        <v>1524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376</v>
      </c>
      <c r="D71" s="227">
        <f>SUM(D72:D74)</f>
        <v>376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358</v>
      </c>
      <c r="D72" s="215">
        <v>358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868</v>
      </c>
      <c r="B74" s="221" t="s">
        <v>727</v>
      </c>
      <c r="C74" s="215">
        <v>18</v>
      </c>
      <c r="D74" s="215">
        <v>18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1108</v>
      </c>
      <c r="D75" s="229">
        <f>D76+D78</f>
        <v>1108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1108</v>
      </c>
      <c r="D76" s="215">
        <v>1108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744</v>
      </c>
      <c r="B84" s="221" t="s">
        <v>745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746</v>
      </c>
      <c r="B85" s="221" t="s">
        <v>747</v>
      </c>
      <c r="C85" s="219">
        <f>SUM(C86:C90)+C94</f>
        <v>2866</v>
      </c>
      <c r="D85" s="219">
        <f>SUM(D86:D90)+D94</f>
        <v>2866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748</v>
      </c>
      <c r="B86" s="221" t="s">
        <v>749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750</v>
      </c>
      <c r="B87" s="221" t="s">
        <v>751</v>
      </c>
      <c r="C87" s="215">
        <v>2581</v>
      </c>
      <c r="D87" s="215">
        <v>2581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752</v>
      </c>
      <c r="B88" s="221" t="s">
        <v>753</v>
      </c>
      <c r="C88" s="215"/>
      <c r="D88" s="215"/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754</v>
      </c>
      <c r="B89" s="221" t="s">
        <v>755</v>
      </c>
      <c r="C89" s="215">
        <v>88</v>
      </c>
      <c r="D89" s="215">
        <v>88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756</v>
      </c>
      <c r="B90" s="221" t="s">
        <v>757</v>
      </c>
      <c r="C90" s="229">
        <f>SUM(C91:C93)</f>
        <v>177</v>
      </c>
      <c r="D90" s="229">
        <f>SUM(D91:D93)</f>
        <v>177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758</v>
      </c>
      <c r="B91" s="221" t="s">
        <v>759</v>
      </c>
      <c r="C91" s="215">
        <v>35</v>
      </c>
      <c r="D91" s="215">
        <v>35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760</v>
      </c>
      <c r="C92" s="215">
        <v>133</v>
      </c>
      <c r="D92" s="215">
        <v>133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761</v>
      </c>
      <c r="C93" s="215">
        <v>9</v>
      </c>
      <c r="D93" s="215">
        <v>9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762</v>
      </c>
      <c r="B94" s="221" t="s">
        <v>763</v>
      </c>
      <c r="C94" s="215">
        <v>20</v>
      </c>
      <c r="D94" s="215">
        <v>20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764</v>
      </c>
      <c r="B95" s="221" t="s">
        <v>765</v>
      </c>
      <c r="C95" s="215">
        <v>1467</v>
      </c>
      <c r="D95" s="215">
        <v>1467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766</v>
      </c>
      <c r="B96" s="244" t="s">
        <v>767</v>
      </c>
      <c r="C96" s="219">
        <f>C85+C80+C75+C71+C95</f>
        <v>5817</v>
      </c>
      <c r="D96" s="219">
        <f>D85+D80+D75+D71+D95</f>
        <v>5817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768</v>
      </c>
      <c r="B97" s="218" t="s">
        <v>769</v>
      </c>
      <c r="C97" s="219">
        <f>C96+C68+C66</f>
        <v>15604</v>
      </c>
      <c r="D97" s="219">
        <f>D96+D68+D66</f>
        <v>5817</v>
      </c>
      <c r="E97" s="219">
        <f>E96+E68+E66</f>
        <v>9787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770</v>
      </c>
      <c r="B99" s="249"/>
      <c r="C99" s="247"/>
      <c r="D99" s="247"/>
      <c r="E99" s="247"/>
      <c r="F99" s="250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771</v>
      </c>
      <c r="D100" s="213" t="s">
        <v>772</v>
      </c>
      <c r="E100" s="213" t="s">
        <v>773</v>
      </c>
      <c r="F100" s="213" t="s">
        <v>774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775</v>
      </c>
      <c r="B102" s="221" t="s">
        <v>776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777</v>
      </c>
      <c r="B103" s="221" t="s">
        <v>778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779</v>
      </c>
      <c r="B104" s="221" t="s">
        <v>780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781</v>
      </c>
      <c r="B105" s="218" t="s">
        <v>782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6" t="s">
        <v>783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57" t="s">
        <v>784</v>
      </c>
      <c r="B107" s="557"/>
      <c r="C107" s="557"/>
      <c r="D107" s="557"/>
      <c r="E107" s="557"/>
      <c r="F107" s="557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9"/>
      <c r="B108" s="359"/>
      <c r="C108" s="359"/>
      <c r="D108" s="359"/>
      <c r="E108" s="359"/>
      <c r="F108" s="359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9"/>
      <c r="B109" s="359"/>
      <c r="C109" s="359"/>
      <c r="D109" s="359"/>
      <c r="E109" s="359"/>
      <c r="F109" s="359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9"/>
      <c r="B110" s="359"/>
      <c r="C110" s="359"/>
      <c r="D110" s="359"/>
      <c r="E110" s="359"/>
      <c r="F110" s="359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9"/>
      <c r="B111" s="359"/>
      <c r="C111" s="359"/>
      <c r="D111" s="359"/>
      <c r="E111" s="359"/>
      <c r="F111" s="359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51" t="s">
        <v>873</v>
      </c>
      <c r="B113" s="551"/>
      <c r="C113" s="551" t="s">
        <v>131</v>
      </c>
      <c r="D113" s="551"/>
      <c r="E113" s="551"/>
      <c r="F113" s="551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53" t="s">
        <v>854</v>
      </c>
      <c r="E115" s="553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52" t="s">
        <v>270</v>
      </c>
      <c r="D120" s="552"/>
      <c r="E120" s="552"/>
      <c r="F120" s="552"/>
    </row>
    <row r="121" spans="1:6" ht="12">
      <c r="A121" s="156"/>
      <c r="B121" s="261"/>
      <c r="C121" s="156"/>
      <c r="D121" s="156"/>
      <c r="E121" s="156"/>
      <c r="F121" s="156"/>
    </row>
    <row r="122" spans="1:6" ht="12">
      <c r="A122" s="156"/>
      <c r="B122" s="261"/>
      <c r="C122" s="156"/>
      <c r="D122" s="550" t="s">
        <v>859</v>
      </c>
      <c r="E122" s="550"/>
      <c r="F122" s="156"/>
    </row>
    <row r="123" spans="1:6" ht="12">
      <c r="A123" s="156"/>
      <c r="B123" s="261"/>
      <c r="C123" s="156"/>
      <c r="D123" s="156"/>
      <c r="E123" s="156"/>
      <c r="F123" s="156"/>
    </row>
    <row r="124" spans="1:6" ht="12">
      <c r="A124" s="156"/>
      <c r="B124" s="261"/>
      <c r="C124" s="156"/>
      <c r="D124" s="156"/>
      <c r="E124" s="156"/>
      <c r="F124" s="156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76:D79 C53:D55 F53:F55 C57:D65 F57:F65 C68:D68 F68 C34:D37 F72:F74 C72:D74 F76:F79 C81:D84 F81:F84 C39:D42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selection activeCell="H44" sqref="H44"/>
    </sheetView>
  </sheetViews>
  <sheetFormatPr defaultColWidth="9.140625" defaultRowHeight="12.75"/>
  <cols>
    <col min="1" max="1" width="52.7109375" style="168" customWidth="1"/>
    <col min="2" max="2" width="9.140625" style="313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785</v>
      </c>
      <c r="F2" s="266"/>
      <c r="G2" s="266"/>
      <c r="H2" s="264"/>
      <c r="I2" s="264"/>
    </row>
    <row r="3" spans="1:9" ht="12">
      <c r="A3" s="264"/>
      <c r="B3" s="265"/>
      <c r="C3" s="268" t="s">
        <v>786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67" t="s">
        <v>857</v>
      </c>
      <c r="D6" s="568"/>
      <c r="E6" s="568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521" t="str">
        <f>'справка №1-БАЛАНС'!E5</f>
        <v>01.01.2010 - 31.12.2010 г.</v>
      </c>
      <c r="D7" s="520"/>
      <c r="E7" s="520"/>
      <c r="F7" s="273"/>
      <c r="G7" s="160" t="s">
        <v>2</v>
      </c>
      <c r="H7" s="274"/>
      <c r="I7" s="275"/>
    </row>
    <row r="8" spans="1:9" ht="12">
      <c r="A8" s="161"/>
      <c r="B8" s="276"/>
      <c r="C8" s="159"/>
      <c r="D8" s="159"/>
      <c r="E8" s="187"/>
      <c r="F8" s="159"/>
      <c r="G8" s="159"/>
      <c r="H8" s="159"/>
      <c r="I8" s="161" t="s">
        <v>787</v>
      </c>
    </row>
    <row r="9" spans="1:9" s="281" customFormat="1" ht="12.75" customHeight="1">
      <c r="A9" s="277" t="s">
        <v>212</v>
      </c>
      <c r="B9" s="564" t="s">
        <v>5</v>
      </c>
      <c r="C9" s="277" t="s">
        <v>788</v>
      </c>
      <c r="D9" s="278"/>
      <c r="E9" s="279"/>
      <c r="F9" s="280" t="s">
        <v>789</v>
      </c>
      <c r="G9" s="280"/>
      <c r="H9" s="280"/>
      <c r="I9" s="280"/>
    </row>
    <row r="10" spans="1:9" s="281" customFormat="1" ht="21.75" customHeight="1">
      <c r="A10" s="277"/>
      <c r="B10" s="565"/>
      <c r="C10" s="569" t="s">
        <v>790</v>
      </c>
      <c r="D10" s="569" t="s">
        <v>791</v>
      </c>
      <c r="E10" s="569" t="s">
        <v>792</v>
      </c>
      <c r="F10" s="569" t="s">
        <v>793</v>
      </c>
      <c r="G10" s="282" t="s">
        <v>794</v>
      </c>
      <c r="H10" s="282"/>
      <c r="I10" s="562" t="s">
        <v>795</v>
      </c>
    </row>
    <row r="11" spans="1:9" s="281" customFormat="1" ht="15.75" customHeight="1">
      <c r="A11" s="277"/>
      <c r="B11" s="566"/>
      <c r="C11" s="570"/>
      <c r="D11" s="570"/>
      <c r="E11" s="570"/>
      <c r="F11" s="570"/>
      <c r="G11" s="283" t="s">
        <v>540</v>
      </c>
      <c r="H11" s="283" t="s">
        <v>541</v>
      </c>
      <c r="I11" s="563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796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797</v>
      </c>
      <c r="B14" s="291" t="s">
        <v>798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799</v>
      </c>
      <c r="B15" s="291" t="s">
        <v>800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601</v>
      </c>
      <c r="B16" s="291" t="s">
        <v>801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802</v>
      </c>
      <c r="B17" s="291" t="s">
        <v>803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804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571</v>
      </c>
      <c r="B19" s="297" t="s">
        <v>805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806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797</v>
      </c>
      <c r="B21" s="291" t="s">
        <v>807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808</v>
      </c>
      <c r="B22" s="291" t="s">
        <v>809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810</v>
      </c>
      <c r="B23" s="291" t="s">
        <v>811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812</v>
      </c>
      <c r="B24" s="291" t="s">
        <v>813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814</v>
      </c>
      <c r="B25" s="291" t="s">
        <v>815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816</v>
      </c>
      <c r="B26" s="291" t="s">
        <v>817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871</v>
      </c>
      <c r="B27" s="301" t="s">
        <v>818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819</v>
      </c>
      <c r="B28" s="297" t="s">
        <v>820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821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11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  <c r="J33" s="499"/>
      <c r="K33" s="499"/>
    </row>
    <row r="34" spans="1:11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  <c r="J34" s="499"/>
      <c r="K34" s="499"/>
    </row>
    <row r="35" spans="1:11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  <c r="J35" s="499"/>
      <c r="K35" s="499"/>
    </row>
    <row r="36" spans="1:11" s="287" customFormat="1" ht="15" customHeight="1">
      <c r="A36" s="266" t="s">
        <v>873</v>
      </c>
      <c r="B36" s="560"/>
      <c r="C36" s="560"/>
      <c r="D36" s="309" t="s">
        <v>822</v>
      </c>
      <c r="E36" s="561"/>
      <c r="F36" s="561"/>
      <c r="G36" s="561"/>
      <c r="H36" s="311" t="s">
        <v>270</v>
      </c>
      <c r="I36" s="310"/>
      <c r="J36" s="499"/>
      <c r="K36" s="499"/>
    </row>
    <row r="37" spans="1:11" s="287" customFormat="1" ht="12">
      <c r="A37" s="186"/>
      <c r="B37" s="312"/>
      <c r="C37" s="186"/>
      <c r="D37" s="500"/>
      <c r="E37" s="500"/>
      <c r="F37" s="500"/>
      <c r="G37" s="500"/>
      <c r="H37" s="500"/>
      <c r="I37" s="500"/>
      <c r="J37" s="499"/>
      <c r="K37" s="499"/>
    </row>
    <row r="38" spans="1:11" s="287" customFormat="1" ht="12">
      <c r="A38" s="186"/>
      <c r="B38" s="312"/>
      <c r="C38" s="186"/>
      <c r="D38" s="500"/>
      <c r="E38" s="558" t="s">
        <v>854</v>
      </c>
      <c r="F38" s="558"/>
      <c r="G38" s="500"/>
      <c r="H38" s="559" t="s">
        <v>859</v>
      </c>
      <c r="I38" s="559"/>
      <c r="J38" s="499"/>
      <c r="K38" s="499"/>
    </row>
    <row r="39" spans="1:11" s="287" customFormat="1" ht="12">
      <c r="A39" s="168"/>
      <c r="B39" s="313"/>
      <c r="C39" s="168"/>
      <c r="D39" s="501"/>
      <c r="E39" s="501"/>
      <c r="F39" s="501"/>
      <c r="G39" s="501"/>
      <c r="H39" s="501"/>
      <c r="I39" s="501"/>
      <c r="J39" s="499"/>
      <c r="K39" s="499"/>
    </row>
    <row r="40" spans="1:11" s="287" customFormat="1" ht="12">
      <c r="A40" s="168"/>
      <c r="B40" s="313"/>
      <c r="C40" s="168"/>
      <c r="D40" s="501"/>
      <c r="E40" s="501"/>
      <c r="F40" s="501"/>
      <c r="G40" s="501"/>
      <c r="H40" s="501"/>
      <c r="I40" s="501"/>
      <c r="J40" s="499"/>
      <c r="K40" s="499"/>
    </row>
    <row r="41" spans="1:9" s="287" customFormat="1" ht="12">
      <c r="A41" s="168"/>
      <c r="B41" s="313"/>
      <c r="C41" s="168"/>
      <c r="D41" s="314"/>
      <c r="E41" s="314"/>
      <c r="F41" s="314"/>
      <c r="G41" s="314"/>
      <c r="H41" s="314"/>
      <c r="I41" s="314"/>
    </row>
    <row r="42" spans="1:9" s="287" customFormat="1" ht="12">
      <c r="A42" s="168"/>
      <c r="B42" s="313"/>
      <c r="C42" s="168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28">
      <selection activeCell="G79" sqref="G79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823</v>
      </c>
      <c r="B2" s="318"/>
      <c r="C2" s="318"/>
      <c r="D2" s="318"/>
      <c r="E2" s="318"/>
      <c r="F2" s="318"/>
    </row>
    <row r="3" spans="1:6" ht="12.75" customHeight="1">
      <c r="A3" s="318" t="s">
        <v>824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67" t="s">
        <v>857</v>
      </c>
      <c r="C5" s="567"/>
      <c r="D5" s="567"/>
      <c r="E5" s="158" t="s">
        <v>1</v>
      </c>
      <c r="F5" s="117">
        <v>130472125</v>
      </c>
    </row>
    <row r="6" spans="1:13" ht="15" customHeight="1">
      <c r="A6" s="322" t="s">
        <v>825</v>
      </c>
      <c r="B6" s="573" t="str">
        <f>'справка №1-БАЛАНС'!E5</f>
        <v>01.01.2010 - 31.12.2010 г.</v>
      </c>
      <c r="C6" s="574"/>
      <c r="D6" s="323"/>
      <c r="E6" s="160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575"/>
      <c r="C7" s="576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826</v>
      </c>
      <c r="B8" s="328" t="s">
        <v>5</v>
      </c>
      <c r="C8" s="329" t="s">
        <v>827</v>
      </c>
      <c r="D8" s="329" t="s">
        <v>828</v>
      </c>
      <c r="E8" s="329" t="s">
        <v>829</v>
      </c>
      <c r="F8" s="329" t="s">
        <v>830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831</v>
      </c>
      <c r="B10" s="333"/>
      <c r="C10" s="334"/>
      <c r="D10" s="334"/>
      <c r="E10" s="334"/>
      <c r="F10" s="334"/>
    </row>
    <row r="11" spans="1:6" ht="18" customHeight="1">
      <c r="A11" s="335" t="s">
        <v>832</v>
      </c>
      <c r="B11" s="336"/>
      <c r="C11" s="334"/>
      <c r="D11" s="334"/>
      <c r="E11" s="334"/>
      <c r="F11" s="334"/>
    </row>
    <row r="12" spans="1:6" ht="14.25" customHeight="1">
      <c r="A12" s="335" t="s">
        <v>860</v>
      </c>
      <c r="B12" s="336"/>
      <c r="C12" s="337">
        <v>20</v>
      </c>
      <c r="D12" s="337">
        <v>51</v>
      </c>
      <c r="E12" s="337"/>
      <c r="F12" s="338">
        <f aca="true" t="shared" si="0" ref="F12:F19">C12-E12</f>
        <v>20</v>
      </c>
    </row>
    <row r="13" spans="1:6" ht="14.25" customHeight="1">
      <c r="A13" s="391" t="s">
        <v>861</v>
      </c>
      <c r="B13" s="336"/>
      <c r="C13" s="337">
        <v>3</v>
      </c>
      <c r="D13" s="337">
        <v>60</v>
      </c>
      <c r="E13" s="337"/>
      <c r="F13" s="338">
        <f t="shared" si="0"/>
        <v>3</v>
      </c>
    </row>
    <row r="14" spans="1:6" ht="14.25" customHeight="1">
      <c r="A14" s="391" t="s">
        <v>862</v>
      </c>
      <c r="B14" s="336"/>
      <c r="C14" s="337">
        <v>3</v>
      </c>
      <c r="D14" s="337">
        <v>60</v>
      </c>
      <c r="E14" s="337"/>
      <c r="F14" s="338">
        <f t="shared" si="0"/>
        <v>3</v>
      </c>
    </row>
    <row r="15" spans="1:6" ht="14.25" customHeight="1">
      <c r="A15" s="391" t="s">
        <v>863</v>
      </c>
      <c r="B15" s="336"/>
      <c r="C15" s="337">
        <v>3</v>
      </c>
      <c r="D15" s="337">
        <v>51</v>
      </c>
      <c r="E15" s="337"/>
      <c r="F15" s="338">
        <f t="shared" si="0"/>
        <v>3</v>
      </c>
    </row>
    <row r="16" spans="1:6" ht="14.25" customHeight="1">
      <c r="A16" s="391" t="s">
        <v>864</v>
      </c>
      <c r="B16" s="336"/>
      <c r="C16" s="337">
        <v>16</v>
      </c>
      <c r="D16" s="337">
        <v>100</v>
      </c>
      <c r="E16" s="337"/>
      <c r="F16" s="338">
        <f t="shared" si="0"/>
        <v>16</v>
      </c>
    </row>
    <row r="17" spans="1:6" ht="14.25" customHeight="1">
      <c r="A17" s="391" t="s">
        <v>865</v>
      </c>
      <c r="B17" s="336"/>
      <c r="C17" s="337">
        <v>5</v>
      </c>
      <c r="D17" s="337">
        <v>100</v>
      </c>
      <c r="E17" s="337"/>
      <c r="F17" s="338">
        <f t="shared" si="0"/>
        <v>5</v>
      </c>
    </row>
    <row r="18" spans="1:6" ht="14.25" customHeight="1">
      <c r="A18" s="391" t="s">
        <v>866</v>
      </c>
      <c r="B18" s="336"/>
      <c r="C18" s="337">
        <v>5</v>
      </c>
      <c r="D18" s="337">
        <v>100</v>
      </c>
      <c r="E18" s="337"/>
      <c r="F18" s="338">
        <f t="shared" si="0"/>
        <v>5</v>
      </c>
    </row>
    <row r="19" spans="1:6" ht="14.25" customHeight="1">
      <c r="A19" s="335" t="s">
        <v>869</v>
      </c>
      <c r="B19" s="343"/>
      <c r="C19" s="337">
        <v>370</v>
      </c>
      <c r="D19" s="337">
        <v>30</v>
      </c>
      <c r="E19" s="337"/>
      <c r="F19" s="338">
        <f t="shared" si="0"/>
        <v>370</v>
      </c>
    </row>
    <row r="20" spans="1:16" ht="11.25" customHeight="1">
      <c r="A20" s="339" t="s">
        <v>571</v>
      </c>
      <c r="B20" s="340" t="s">
        <v>834</v>
      </c>
      <c r="C20" s="334">
        <f>SUM(C12:C19)</f>
        <v>425</v>
      </c>
      <c r="D20" s="334"/>
      <c r="E20" s="334">
        <f>SUM(E12:E19)</f>
        <v>0</v>
      </c>
      <c r="F20" s="334">
        <f>SUM(F12:F19)</f>
        <v>425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1:6" ht="16.5" customHeight="1">
      <c r="A21" s="335" t="s">
        <v>835</v>
      </c>
      <c r="B21" s="343"/>
      <c r="C21" s="334"/>
      <c r="D21" s="334"/>
      <c r="E21" s="334"/>
      <c r="F21" s="341"/>
    </row>
    <row r="22" spans="1:6" ht="12.75">
      <c r="A22" s="335" t="s">
        <v>547</v>
      </c>
      <c r="B22" s="343"/>
      <c r="C22" s="337"/>
      <c r="D22" s="337"/>
      <c r="E22" s="337"/>
      <c r="F22" s="338">
        <f>C22-E22</f>
        <v>0</v>
      </c>
    </row>
    <row r="23" spans="1:6" ht="12.75">
      <c r="A23" s="335" t="s">
        <v>550</v>
      </c>
      <c r="B23" s="343"/>
      <c r="C23" s="337"/>
      <c r="D23" s="337"/>
      <c r="E23" s="337"/>
      <c r="F23" s="338">
        <f>C23-E23</f>
        <v>0</v>
      </c>
    </row>
    <row r="24" spans="1:16" ht="15" customHeight="1">
      <c r="A24" s="339" t="s">
        <v>819</v>
      </c>
      <c r="B24" s="340" t="s">
        <v>836</v>
      </c>
      <c r="C24" s="334">
        <f>SUM(C22:C23)</f>
        <v>0</v>
      </c>
      <c r="D24" s="334"/>
      <c r="E24" s="334">
        <f>SUM(E22:E23)</f>
        <v>0</v>
      </c>
      <c r="F24" s="341">
        <f>SUM(F22:F23)</f>
        <v>0</v>
      </c>
      <c r="G24" s="342"/>
      <c r="H24" s="342"/>
      <c r="I24" s="342"/>
      <c r="J24" s="342"/>
      <c r="K24" s="342"/>
      <c r="L24" s="342"/>
      <c r="M24" s="342"/>
      <c r="N24" s="342"/>
      <c r="O24" s="342"/>
      <c r="P24" s="342"/>
    </row>
    <row r="25" spans="1:6" ht="12.75" customHeight="1">
      <c r="A25" s="335" t="s">
        <v>837</v>
      </c>
      <c r="B25" s="343"/>
      <c r="C25" s="334"/>
      <c r="D25" s="334"/>
      <c r="E25" s="334"/>
      <c r="F25" s="341"/>
    </row>
    <row r="26" spans="1:6" ht="12.75">
      <c r="A26" s="335">
        <v>1</v>
      </c>
      <c r="B26" s="343"/>
      <c r="C26" s="337"/>
      <c r="D26" s="337"/>
      <c r="E26" s="337"/>
      <c r="F26" s="338">
        <f>C26-E26</f>
        <v>0</v>
      </c>
    </row>
    <row r="27" spans="1:6" ht="12.75">
      <c r="A27" s="335" t="s">
        <v>550</v>
      </c>
      <c r="B27" s="343"/>
      <c r="C27" s="337"/>
      <c r="D27" s="337"/>
      <c r="E27" s="337"/>
      <c r="F27" s="338">
        <f>C27-E27</f>
        <v>0</v>
      </c>
    </row>
    <row r="28" spans="1:16" ht="12" customHeight="1">
      <c r="A28" s="339" t="s">
        <v>838</v>
      </c>
      <c r="B28" s="340" t="s">
        <v>839</v>
      </c>
      <c r="C28" s="334">
        <f>SUM(C26:C27)</f>
        <v>0</v>
      </c>
      <c r="D28" s="334"/>
      <c r="E28" s="334">
        <f>SUM(E26:E27)</f>
        <v>0</v>
      </c>
      <c r="F28" s="341">
        <f>SUM(F26:F27)</f>
        <v>0</v>
      </c>
      <c r="G28" s="342"/>
      <c r="H28" s="342"/>
      <c r="I28" s="342"/>
      <c r="J28" s="342"/>
      <c r="K28" s="342"/>
      <c r="L28" s="342"/>
      <c r="M28" s="342"/>
      <c r="N28" s="342"/>
      <c r="O28" s="342"/>
      <c r="P28" s="342"/>
    </row>
    <row r="29" spans="1:6" ht="18.75" customHeight="1">
      <c r="A29" s="335" t="s">
        <v>840</v>
      </c>
      <c r="B29" s="343"/>
      <c r="C29" s="334"/>
      <c r="D29" s="334"/>
      <c r="E29" s="334"/>
      <c r="F29" s="341"/>
    </row>
    <row r="30" spans="1:6" ht="12.75">
      <c r="A30" s="335" t="s">
        <v>547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550</v>
      </c>
      <c r="B31" s="343"/>
      <c r="C31" s="337"/>
      <c r="D31" s="337"/>
      <c r="E31" s="337"/>
      <c r="F31" s="338">
        <f>C31-E31</f>
        <v>0</v>
      </c>
    </row>
    <row r="32" spans="1:16" ht="14.25" customHeight="1">
      <c r="A32" s="339" t="s">
        <v>587</v>
      </c>
      <c r="B32" s="340" t="s">
        <v>841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16" ht="20.25" customHeight="1">
      <c r="A33" s="344" t="s">
        <v>842</v>
      </c>
      <c r="B33" s="340" t="s">
        <v>843</v>
      </c>
      <c r="C33" s="334">
        <f>C32+C28+C24+C20</f>
        <v>425</v>
      </c>
      <c r="D33" s="334"/>
      <c r="E33" s="334">
        <f>E32+E28+E24+E20</f>
        <v>0</v>
      </c>
      <c r="F33" s="341">
        <f>F32+F28+F24+F20</f>
        <v>425</v>
      </c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1:6" ht="15" customHeight="1">
      <c r="A34" s="332" t="s">
        <v>844</v>
      </c>
      <c r="B34" s="340"/>
      <c r="C34" s="334"/>
      <c r="D34" s="334"/>
      <c r="E34" s="334"/>
      <c r="F34" s="341"/>
    </row>
    <row r="35" spans="1:6" ht="14.25" customHeight="1">
      <c r="A35" s="335" t="s">
        <v>832</v>
      </c>
      <c r="B35" s="343"/>
      <c r="C35" s="334"/>
      <c r="D35" s="334"/>
      <c r="E35" s="334"/>
      <c r="F35" s="341"/>
    </row>
    <row r="36" spans="1:6" ht="12.75">
      <c r="A36" s="335">
        <v>1</v>
      </c>
      <c r="B36" s="343"/>
      <c r="C36" s="337"/>
      <c r="D36" s="337"/>
      <c r="E36" s="337"/>
      <c r="F36" s="338">
        <f>C36-E36</f>
        <v>0</v>
      </c>
    </row>
    <row r="37" spans="1:6" ht="12.75">
      <c r="A37" s="335" t="s">
        <v>833</v>
      </c>
      <c r="B37" s="343"/>
      <c r="C37" s="337"/>
      <c r="D37" s="337"/>
      <c r="E37" s="337"/>
      <c r="F37" s="338">
        <f>C37-E37</f>
        <v>0</v>
      </c>
    </row>
    <row r="38" spans="1:16" ht="15" customHeight="1">
      <c r="A38" s="339" t="s">
        <v>571</v>
      </c>
      <c r="B38" s="340" t="s">
        <v>845</v>
      </c>
      <c r="C38" s="334">
        <f>SUM(C36:C37)</f>
        <v>0</v>
      </c>
      <c r="D38" s="334"/>
      <c r="E38" s="334">
        <f>SUM(E36:E37)</f>
        <v>0</v>
      </c>
      <c r="F38" s="341">
        <f>SUM(F36:F37)</f>
        <v>0</v>
      </c>
      <c r="G38" s="342"/>
      <c r="H38" s="342"/>
      <c r="I38" s="342"/>
      <c r="J38" s="342"/>
      <c r="K38" s="342"/>
      <c r="L38" s="342"/>
      <c r="M38" s="342"/>
      <c r="N38" s="342"/>
      <c r="O38" s="342"/>
      <c r="P38" s="342"/>
    </row>
    <row r="39" spans="1:6" ht="15.75" customHeight="1">
      <c r="A39" s="335" t="s">
        <v>835</v>
      </c>
      <c r="B39" s="343"/>
      <c r="C39" s="334"/>
      <c r="D39" s="334"/>
      <c r="E39" s="334"/>
      <c r="F39" s="341"/>
    </row>
    <row r="40" spans="1:6" ht="12.75">
      <c r="A40" s="335" t="s">
        <v>547</v>
      </c>
      <c r="B40" s="343"/>
      <c r="C40" s="337"/>
      <c r="D40" s="337"/>
      <c r="E40" s="337"/>
      <c r="F40" s="338">
        <f>C40-E40</f>
        <v>0</v>
      </c>
    </row>
    <row r="41" spans="1:6" ht="12.75">
      <c r="A41" s="335" t="s">
        <v>550</v>
      </c>
      <c r="B41" s="343"/>
      <c r="C41" s="337"/>
      <c r="D41" s="337"/>
      <c r="E41" s="337"/>
      <c r="F41" s="338">
        <f>C41-E41</f>
        <v>0</v>
      </c>
    </row>
    <row r="42" spans="1:16" ht="11.25" customHeight="1">
      <c r="A42" s="339" t="s">
        <v>819</v>
      </c>
      <c r="B42" s="340" t="s">
        <v>846</v>
      </c>
      <c r="C42" s="334">
        <f>SUM(C40:C41)</f>
        <v>0</v>
      </c>
      <c r="D42" s="334"/>
      <c r="E42" s="334">
        <f>SUM(E40:E41)</f>
        <v>0</v>
      </c>
      <c r="F42" s="341">
        <f>SUM(F40:F41)</f>
        <v>0</v>
      </c>
      <c r="G42" s="342"/>
      <c r="H42" s="342"/>
      <c r="I42" s="342"/>
      <c r="J42" s="342"/>
      <c r="K42" s="342"/>
      <c r="L42" s="342"/>
      <c r="M42" s="342"/>
      <c r="N42" s="342"/>
      <c r="O42" s="342"/>
      <c r="P42" s="342"/>
    </row>
    <row r="43" spans="1:6" ht="15" customHeight="1">
      <c r="A43" s="335" t="s">
        <v>837</v>
      </c>
      <c r="B43" s="343"/>
      <c r="C43" s="334"/>
      <c r="D43" s="334"/>
      <c r="E43" s="334"/>
      <c r="F43" s="341"/>
    </row>
    <row r="44" spans="1:6" ht="12.75">
      <c r="A44" s="335" t="s">
        <v>547</v>
      </c>
      <c r="B44" s="343"/>
      <c r="C44" s="337"/>
      <c r="D44" s="337"/>
      <c r="E44" s="337"/>
      <c r="F44" s="338">
        <f>C44-E44</f>
        <v>0</v>
      </c>
    </row>
    <row r="45" spans="1:6" ht="12.75">
      <c r="A45" s="335" t="s">
        <v>550</v>
      </c>
      <c r="B45" s="343"/>
      <c r="C45" s="337"/>
      <c r="D45" s="337"/>
      <c r="E45" s="337"/>
      <c r="F45" s="338">
        <f>C45-E45</f>
        <v>0</v>
      </c>
    </row>
    <row r="46" spans="1:16" ht="15.75" customHeight="1">
      <c r="A46" s="339" t="s">
        <v>838</v>
      </c>
      <c r="B46" s="340" t="s">
        <v>847</v>
      </c>
      <c r="C46" s="334">
        <f>SUM(C44:C45)</f>
        <v>0</v>
      </c>
      <c r="D46" s="334"/>
      <c r="E46" s="334">
        <f>SUM(E44:E45)</f>
        <v>0</v>
      </c>
      <c r="F46" s="341">
        <f>SUM(F44:F45)</f>
        <v>0</v>
      </c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spans="1:6" ht="12.75" customHeight="1">
      <c r="A47" s="335" t="s">
        <v>840</v>
      </c>
      <c r="B47" s="343"/>
      <c r="C47" s="334"/>
      <c r="D47" s="334"/>
      <c r="E47" s="334"/>
      <c r="F47" s="341"/>
    </row>
    <row r="48" spans="1:6" ht="12.75">
      <c r="A48" s="335" t="s">
        <v>547</v>
      </c>
      <c r="B48" s="343"/>
      <c r="C48" s="337"/>
      <c r="D48" s="337"/>
      <c r="E48" s="337"/>
      <c r="F48" s="338">
        <f>C48-E48</f>
        <v>0</v>
      </c>
    </row>
    <row r="49" spans="1:6" ht="12.75">
      <c r="A49" s="335" t="s">
        <v>550</v>
      </c>
      <c r="B49" s="343"/>
      <c r="C49" s="337"/>
      <c r="D49" s="337"/>
      <c r="E49" s="337"/>
      <c r="F49" s="338">
        <f>C49-E49</f>
        <v>0</v>
      </c>
    </row>
    <row r="50" spans="1:16" ht="17.25" customHeight="1">
      <c r="A50" s="339" t="s">
        <v>587</v>
      </c>
      <c r="B50" s="340" t="s">
        <v>848</v>
      </c>
      <c r="C50" s="334">
        <f>SUM(C48:C49)</f>
        <v>0</v>
      </c>
      <c r="D50" s="334"/>
      <c r="E50" s="334">
        <f>SUM(E48:E49)</f>
        <v>0</v>
      </c>
      <c r="F50" s="341">
        <f>SUM(F48:F49)</f>
        <v>0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</row>
    <row r="51" spans="1:16" ht="19.5" customHeight="1">
      <c r="A51" s="344" t="s">
        <v>849</v>
      </c>
      <c r="B51" s="340" t="s">
        <v>850</v>
      </c>
      <c r="C51" s="334">
        <f>C50+C46+C42+C38</f>
        <v>0</v>
      </c>
      <c r="D51" s="334"/>
      <c r="E51" s="334">
        <f>E50+E46+E42+E38</f>
        <v>0</v>
      </c>
      <c r="F51" s="341">
        <f>F50+F46+F42+F38</f>
        <v>0</v>
      </c>
      <c r="G51" s="342"/>
      <c r="H51" s="342"/>
      <c r="I51" s="342"/>
      <c r="J51" s="342"/>
      <c r="K51" s="342"/>
      <c r="L51" s="342"/>
      <c r="M51" s="342"/>
      <c r="N51" s="342"/>
      <c r="O51" s="342"/>
      <c r="P51" s="342"/>
    </row>
    <row r="52" spans="1:6" ht="19.5" customHeight="1">
      <c r="A52" s="345"/>
      <c r="B52" s="346"/>
      <c r="C52" s="347"/>
      <c r="D52" s="347"/>
      <c r="E52" s="347"/>
      <c r="F52" s="347"/>
    </row>
    <row r="53" spans="1:6" ht="19.5" customHeight="1">
      <c r="A53" s="345"/>
      <c r="B53" s="346"/>
      <c r="C53" s="347"/>
      <c r="D53" s="347"/>
      <c r="E53" s="347"/>
      <c r="F53" s="347"/>
    </row>
    <row r="54" spans="1:6" ht="19.5" customHeight="1">
      <c r="A54" s="345"/>
      <c r="B54" s="346"/>
      <c r="C54" s="347"/>
      <c r="D54" s="347"/>
      <c r="E54" s="347"/>
      <c r="F54" s="347"/>
    </row>
    <row r="55" spans="1:6" ht="19.5" customHeight="1">
      <c r="A55" s="345"/>
      <c r="B55" s="346"/>
      <c r="C55" s="347"/>
      <c r="D55" s="347"/>
      <c r="E55" s="347"/>
      <c r="F55" s="347"/>
    </row>
    <row r="56" spans="1:6" ht="12.75">
      <c r="A56" s="348" t="s">
        <v>873</v>
      </c>
      <c r="B56" s="349"/>
      <c r="C56" s="572" t="s">
        <v>851</v>
      </c>
      <c r="D56" s="572"/>
      <c r="E56" s="572"/>
      <c r="F56" s="572"/>
    </row>
    <row r="57" spans="1:6" ht="12.75">
      <c r="A57" s="350"/>
      <c r="B57" s="351"/>
      <c r="C57" s="497"/>
      <c r="D57" s="497"/>
      <c r="E57" s="497"/>
      <c r="F57" s="497"/>
    </row>
    <row r="58" spans="1:6" ht="12.75">
      <c r="A58" s="350"/>
      <c r="B58" s="351"/>
      <c r="C58" s="497"/>
      <c r="D58" s="497"/>
      <c r="E58" s="577" t="s">
        <v>854</v>
      </c>
      <c r="F58" s="577"/>
    </row>
    <row r="59" spans="1:6" ht="12.75">
      <c r="A59" s="350"/>
      <c r="B59" s="351"/>
      <c r="C59" s="497"/>
      <c r="D59" s="497"/>
      <c r="E59" s="497"/>
      <c r="F59" s="497"/>
    </row>
    <row r="60" spans="1:6" ht="12.75">
      <c r="A60" s="350"/>
      <c r="B60" s="351"/>
      <c r="C60" s="497"/>
      <c r="D60" s="497"/>
      <c r="E60" s="497"/>
      <c r="F60" s="497"/>
    </row>
    <row r="61" spans="1:6" ht="12.75">
      <c r="A61" s="350"/>
      <c r="B61" s="351"/>
      <c r="C61" s="497"/>
      <c r="D61" s="497"/>
      <c r="E61" s="497"/>
      <c r="F61" s="497"/>
    </row>
    <row r="62" spans="1:6" ht="12.75">
      <c r="A62" s="350"/>
      <c r="B62" s="351"/>
      <c r="C62" s="497"/>
      <c r="D62" s="497"/>
      <c r="E62" s="497"/>
      <c r="F62" s="497"/>
    </row>
    <row r="63" spans="1:6" ht="12.75">
      <c r="A63" s="350"/>
      <c r="B63" s="351"/>
      <c r="C63" s="572" t="s">
        <v>852</v>
      </c>
      <c r="D63" s="572"/>
      <c r="E63" s="572"/>
      <c r="F63" s="572"/>
    </row>
    <row r="64" spans="3:6" ht="12.75">
      <c r="C64" s="497"/>
      <c r="D64" s="498"/>
      <c r="E64" s="497"/>
      <c r="F64" s="498"/>
    </row>
    <row r="65" spans="3:6" ht="12.75">
      <c r="C65" s="498"/>
      <c r="D65" s="498"/>
      <c r="E65" s="498"/>
      <c r="F65" s="498"/>
    </row>
    <row r="66" spans="3:6" ht="12.75">
      <c r="C66" s="498"/>
      <c r="D66" s="498"/>
      <c r="E66" s="571" t="s">
        <v>859</v>
      </c>
      <c r="F66" s="571"/>
    </row>
    <row r="67" spans="3:6" ht="12.75">
      <c r="C67" s="498"/>
      <c r="D67" s="498"/>
      <c r="E67" s="498"/>
      <c r="F67" s="498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2010-10-26T06:18:55Z</cp:lastPrinted>
  <dcterms:created xsi:type="dcterms:W3CDTF">2005-10-13T08:48:04Z</dcterms:created>
  <dcterms:modified xsi:type="dcterms:W3CDTF">2011-03-28T16:55:05Z</dcterms:modified>
  <cp:category/>
  <cp:version/>
  <cp:contentType/>
  <cp:contentStatus/>
</cp:coreProperties>
</file>